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40" windowHeight="11760" activeTab="1"/>
  </bookViews>
  <sheets>
    <sheet name="титул" sheetId="12" r:id="rId1"/>
    <sheet name="44.02.03" sheetId="11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" i="11" l="1"/>
  <c r="S62" i="11"/>
  <c r="T62" i="11"/>
  <c r="U62" i="11"/>
  <c r="U78" i="11" s="1"/>
  <c r="V62" i="11"/>
  <c r="R62" i="11"/>
  <c r="R41" i="11"/>
  <c r="S41" i="11"/>
  <c r="T41" i="11"/>
  <c r="T78" i="11" s="1"/>
  <c r="U41" i="11"/>
  <c r="Q41" i="11"/>
  <c r="S78" i="11"/>
  <c r="V78" i="11"/>
  <c r="Q62" i="11"/>
  <c r="R57" i="11"/>
  <c r="S57" i="11"/>
  <c r="T57" i="11"/>
  <c r="U57" i="11"/>
  <c r="V57" i="11"/>
  <c r="Q57" i="11"/>
  <c r="R47" i="11"/>
  <c r="S47" i="11"/>
  <c r="T47" i="11"/>
  <c r="U47" i="11"/>
  <c r="V47" i="11"/>
  <c r="Q47" i="11"/>
  <c r="R42" i="11"/>
  <c r="S42" i="11"/>
  <c r="T42" i="11"/>
  <c r="U42" i="11"/>
  <c r="Q42" i="11"/>
  <c r="R32" i="11"/>
  <c r="S32" i="11"/>
  <c r="T32" i="11"/>
  <c r="U32" i="11"/>
  <c r="V32" i="11"/>
  <c r="Q32" i="11"/>
  <c r="R25" i="11"/>
  <c r="S25" i="11"/>
  <c r="T25" i="11"/>
  <c r="U25" i="11"/>
  <c r="V25" i="11"/>
  <c r="Q25" i="11"/>
  <c r="P6" i="11"/>
  <c r="O6" i="11"/>
  <c r="R78" i="11" l="1"/>
  <c r="M57" i="11" l="1"/>
  <c r="M25" i="11"/>
  <c r="F16" i="11"/>
  <c r="F7" i="11"/>
  <c r="F6" i="11" l="1"/>
  <c r="P57" i="11"/>
  <c r="O57" i="11"/>
  <c r="E59" i="11" l="1"/>
  <c r="E64" i="11" l="1"/>
  <c r="E65" i="11"/>
  <c r="E66" i="11"/>
  <c r="E67" i="11"/>
  <c r="E68" i="11"/>
  <c r="E69" i="11"/>
  <c r="E70" i="11"/>
  <c r="E71" i="11"/>
  <c r="E49" i="11" l="1"/>
  <c r="K32" i="11" l="1"/>
  <c r="J32" i="11"/>
  <c r="I32" i="11"/>
  <c r="H32" i="11"/>
  <c r="G32" i="11"/>
  <c r="F32" i="11"/>
  <c r="N32" i="11"/>
  <c r="O32" i="11"/>
  <c r="P32" i="11"/>
  <c r="M32" i="11"/>
  <c r="E26" i="11" l="1"/>
  <c r="F47" i="11" l="1"/>
  <c r="G47" i="11"/>
  <c r="H47" i="11"/>
  <c r="I47" i="11"/>
  <c r="J47" i="11"/>
  <c r="K47" i="11"/>
  <c r="M47" i="11"/>
  <c r="N47" i="11"/>
  <c r="O47" i="11"/>
  <c r="P47" i="11"/>
  <c r="E74" i="11"/>
  <c r="E73" i="11"/>
  <c r="E60" i="11"/>
  <c r="E58" i="11"/>
  <c r="E55" i="11"/>
  <c r="E56" i="11"/>
  <c r="E54" i="11"/>
  <c r="E53" i="11"/>
  <c r="E51" i="11"/>
  <c r="E50" i="11"/>
  <c r="E48" i="11"/>
  <c r="E46" i="11"/>
  <c r="E45" i="11"/>
  <c r="E44" i="11"/>
  <c r="E43" i="11"/>
  <c r="E40" i="11"/>
  <c r="E39" i="11"/>
  <c r="E38" i="11"/>
  <c r="E37" i="11"/>
  <c r="E36" i="11"/>
  <c r="E35" i="11"/>
  <c r="E34" i="11"/>
  <c r="E33" i="11"/>
  <c r="E27" i="11"/>
  <c r="E28" i="11"/>
  <c r="E29" i="11"/>
  <c r="E30" i="11"/>
  <c r="E8" i="11"/>
  <c r="E47" i="11" l="1"/>
  <c r="E32" i="11"/>
  <c r="E72" i="11"/>
  <c r="O72" i="11"/>
  <c r="O62" i="11" s="1"/>
  <c r="P72" i="11"/>
  <c r="P62" i="11" s="1"/>
  <c r="Q72" i="11"/>
  <c r="R72" i="11"/>
  <c r="S72" i="11"/>
  <c r="T72" i="11"/>
  <c r="U72" i="11"/>
  <c r="V72" i="11"/>
  <c r="E42" i="11" l="1"/>
  <c r="N72" i="11"/>
  <c r="N62" i="11" s="1"/>
  <c r="N57" i="11"/>
  <c r="N42" i="11"/>
  <c r="G10" i="11"/>
  <c r="E10" i="11" s="1"/>
  <c r="E7" i="11" s="1"/>
  <c r="F25" i="11" l="1"/>
  <c r="H25" i="11"/>
  <c r="I25" i="11"/>
  <c r="J25" i="11"/>
  <c r="K25" i="11"/>
  <c r="G25" i="11"/>
  <c r="G9" i="11"/>
  <c r="E9" i="11" s="1"/>
  <c r="M42" i="11"/>
  <c r="E57" i="11"/>
  <c r="E52" i="11"/>
  <c r="F52" i="11"/>
  <c r="F72" i="11"/>
  <c r="F62" i="11" s="1"/>
  <c r="G72" i="11"/>
  <c r="G62" i="11" s="1"/>
  <c r="H72" i="11"/>
  <c r="I72" i="11"/>
  <c r="J72" i="11"/>
  <c r="K72" i="11"/>
  <c r="K62" i="11" s="1"/>
  <c r="M72" i="11"/>
  <c r="M62" i="11" s="1"/>
  <c r="F57" i="11"/>
  <c r="H63" i="11"/>
  <c r="I63" i="11"/>
  <c r="J63" i="11"/>
  <c r="O42" i="11"/>
  <c r="I62" i="11" l="1"/>
  <c r="J62" i="11"/>
  <c r="H62" i="11"/>
  <c r="E41" i="11"/>
  <c r="E62" i="11"/>
  <c r="E78" i="11" s="1"/>
  <c r="E25" i="11"/>
  <c r="M52" i="11"/>
  <c r="M41" i="11" s="1"/>
  <c r="N52" i="11"/>
  <c r="N41" i="11" s="1"/>
  <c r="O52" i="11"/>
  <c r="O41" i="11" s="1"/>
  <c r="P52" i="11"/>
  <c r="Q52" i="11"/>
  <c r="R52" i="11"/>
  <c r="S52" i="11"/>
  <c r="T52" i="11"/>
  <c r="U52" i="11"/>
  <c r="V52" i="11"/>
  <c r="P42" i="11"/>
  <c r="V42" i="11"/>
  <c r="P41" i="11" l="1"/>
  <c r="M78" i="11"/>
  <c r="G31" i="11"/>
  <c r="G11" i="11" l="1"/>
  <c r="E11" i="11" s="1"/>
  <c r="G12" i="11"/>
  <c r="E12" i="11" s="1"/>
  <c r="G13" i="11"/>
  <c r="E13" i="11" s="1"/>
  <c r="G14" i="11"/>
  <c r="E14" i="11" s="1"/>
  <c r="G15" i="11"/>
  <c r="E15" i="11" s="1"/>
  <c r="G17" i="11"/>
  <c r="E17" i="11" s="1"/>
  <c r="G18" i="11"/>
  <c r="E18" i="11" s="1"/>
  <c r="G19" i="11"/>
  <c r="E19" i="11" s="1"/>
  <c r="G20" i="11"/>
  <c r="E20" i="11" s="1"/>
  <c r="G21" i="11"/>
  <c r="E21" i="11" s="1"/>
  <c r="E23" i="11"/>
  <c r="G24" i="11"/>
  <c r="E24" i="11" s="1"/>
  <c r="O25" i="11"/>
  <c r="P25" i="11"/>
  <c r="O22" i="11"/>
  <c r="P22" i="11"/>
  <c r="Q22" i="11"/>
  <c r="R22" i="11"/>
  <c r="S22" i="11"/>
  <c r="T22" i="11"/>
  <c r="U22" i="11"/>
  <c r="V22" i="11"/>
  <c r="O16" i="11"/>
  <c r="P16" i="11"/>
  <c r="Q16" i="11"/>
  <c r="R16" i="11"/>
  <c r="S16" i="11"/>
  <c r="T16" i="11"/>
  <c r="U16" i="11"/>
  <c r="V16" i="11"/>
  <c r="O7" i="11"/>
  <c r="P7" i="11"/>
  <c r="Q7" i="11"/>
  <c r="Q6" i="11" s="1"/>
  <c r="R7" i="11"/>
  <c r="R6" i="11" s="1"/>
  <c r="S7" i="11"/>
  <c r="S6" i="11" s="1"/>
  <c r="T7" i="11"/>
  <c r="T6" i="11" s="1"/>
  <c r="U7" i="11"/>
  <c r="U6" i="11" s="1"/>
  <c r="V7" i="11"/>
  <c r="V6" i="11" s="1"/>
  <c r="K7" i="11"/>
  <c r="M7" i="11"/>
  <c r="N7" i="11"/>
  <c r="H22" i="11"/>
  <c r="I22" i="11"/>
  <c r="J22" i="11"/>
  <c r="K22" i="11"/>
  <c r="L22" i="11"/>
  <c r="H16" i="11"/>
  <c r="I16" i="11"/>
  <c r="J16" i="11"/>
  <c r="K16" i="11"/>
  <c r="H7" i="11"/>
  <c r="I7" i="11"/>
  <c r="J7" i="11"/>
  <c r="P78" i="11" l="1"/>
  <c r="O78" i="11"/>
  <c r="G7" i="11"/>
  <c r="H6" i="11"/>
  <c r="G22" i="11"/>
  <c r="E22" i="11" s="1"/>
  <c r="G16" i="11"/>
  <c r="E16" i="11" s="1"/>
  <c r="J6" i="11"/>
  <c r="I6" i="11"/>
  <c r="I78" i="11" s="1"/>
  <c r="K6" i="11"/>
  <c r="N6" i="11"/>
  <c r="M6" i="11"/>
  <c r="K57" i="11"/>
  <c r="J57" i="11"/>
  <c r="I57" i="11"/>
  <c r="H57" i="11"/>
  <c r="G57" i="11"/>
  <c r="K52" i="11"/>
  <c r="J52" i="11"/>
  <c r="I52" i="11"/>
  <c r="H52" i="11"/>
  <c r="G52" i="11"/>
  <c r="K42" i="11"/>
  <c r="J42" i="11"/>
  <c r="I42" i="11"/>
  <c r="H42" i="11"/>
  <c r="G42" i="11"/>
  <c r="F42" i="11"/>
  <c r="F41" i="11" s="1"/>
  <c r="F78" i="11" s="1"/>
  <c r="N25" i="11"/>
  <c r="N78" i="11" l="1"/>
  <c r="K41" i="11"/>
  <c r="K78" i="11" s="1"/>
  <c r="G41" i="11"/>
  <c r="J41" i="11"/>
  <c r="J78" i="11" s="1"/>
  <c r="H41" i="11"/>
  <c r="H78" i="11" s="1"/>
  <c r="G6" i="11"/>
  <c r="E6" i="11" s="1"/>
  <c r="M5" i="11" s="1"/>
  <c r="G78" i="11" l="1"/>
  <c r="N5" i="11"/>
  <c r="Q78" i="11" l="1"/>
</calcChain>
</file>

<file path=xl/sharedStrings.xml><?xml version="1.0" encoding="utf-8"?>
<sst xmlns="http://schemas.openxmlformats.org/spreadsheetml/2006/main" count="273" uniqueCount="232">
  <si>
    <t>Индекс</t>
  </si>
  <si>
    <t>Всего</t>
  </si>
  <si>
    <t>В т.ч. в форме практической подготовки</t>
  </si>
  <si>
    <t>Объем образовательной программы в академических часах</t>
  </si>
  <si>
    <t>Курс</t>
  </si>
  <si>
    <t>Практики</t>
  </si>
  <si>
    <t>Промежуточная аттестация</t>
  </si>
  <si>
    <t>ОП.00</t>
  </si>
  <si>
    <t>Общепрофессиональный цикл</t>
  </si>
  <si>
    <t>ОП.01</t>
  </si>
  <si>
    <t>П.00</t>
  </si>
  <si>
    <t>Профессиональный цикл</t>
  </si>
  <si>
    <t>ПМ.01</t>
  </si>
  <si>
    <t>МДК.01.01</t>
  </si>
  <si>
    <t>МДК.01.02</t>
  </si>
  <si>
    <t>УП.01</t>
  </si>
  <si>
    <t>Учебная практика</t>
  </si>
  <si>
    <t>ПП.01</t>
  </si>
  <si>
    <t>Производственная практика</t>
  </si>
  <si>
    <t>ДПБ</t>
  </si>
  <si>
    <t>ГИА.00</t>
  </si>
  <si>
    <t>Государственная итоговая аттестация</t>
  </si>
  <si>
    <t>Итого:</t>
  </si>
  <si>
    <t>Наименование</t>
  </si>
  <si>
    <t>Учебные занятия</t>
  </si>
  <si>
    <t>Курсовой проект (работа)</t>
  </si>
  <si>
    <t>Самостоятельная работа</t>
  </si>
  <si>
    <t>СГ.00</t>
  </si>
  <si>
    <t>СГ.01</t>
  </si>
  <si>
    <t>История России</t>
  </si>
  <si>
    <t>СГ.02</t>
  </si>
  <si>
    <t>СГ.03</t>
  </si>
  <si>
    <t>Безопасность жизнедеятельности</t>
  </si>
  <si>
    <t>СГ.04</t>
  </si>
  <si>
    <t>Физическая культура</t>
  </si>
  <si>
    <t>СГ.05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</si>
  <si>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</si>
  <si>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</si>
  <si>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</si>
  <si>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</si>
  <si>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</si>
  <si>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</si>
  <si>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</si>
  <si>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</si>
  <si>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ОП.10</t>
  </si>
  <si>
    <t>ОП.11</t>
  </si>
  <si>
    <t>ОП.12</t>
  </si>
  <si>
    <t>ОП.13</t>
  </si>
  <si>
    <t>ОП.14</t>
  </si>
  <si>
    <t>ОП.15</t>
  </si>
  <si>
    <t>ОП.16</t>
  </si>
  <si>
    <t>ПМ.02</t>
  </si>
  <si>
    <t>МДК.02.01</t>
  </si>
  <si>
    <t>МДК.02.02</t>
  </si>
  <si>
    <t>УП.02</t>
  </si>
  <si>
    <t>ПП.02</t>
  </si>
  <si>
    <t>ПМ.03</t>
  </si>
  <si>
    <t>МДК.03.01</t>
  </si>
  <si>
    <t>МДК.03.02</t>
  </si>
  <si>
    <t>УП.03</t>
  </si>
  <si>
    <t>ПП.03</t>
  </si>
  <si>
    <t>МДК.04.01</t>
  </si>
  <si>
    <t>УП.04</t>
  </si>
  <si>
    <t>ПП.04</t>
  </si>
  <si>
    <t>ПДП.00</t>
  </si>
  <si>
    <t xml:space="preserve">Обязательная часть, ак.ч.
</t>
  </si>
  <si>
    <t xml:space="preserve">Вариативная часть, ак.ч.
</t>
  </si>
  <si>
    <t>Объём образовательной программы, ак.ч.</t>
  </si>
  <si>
    <r>
      <t xml:space="preserve">Дополнительный профессиональный блок, включая цифровой модуль по запросу отрасли и (или) работодателя 
Наименование организации-работодателя
</t>
    </r>
    <r>
      <rPr>
        <b/>
        <sz val="10"/>
        <color rgb="FFFF0000"/>
        <rFont val="Times New Roman"/>
        <family val="1"/>
        <charset val="204"/>
      </rPr>
      <t>(не менее 50% объема вариативной части)</t>
    </r>
  </si>
  <si>
    <t xml:space="preserve">Русский язык </t>
  </si>
  <si>
    <t xml:space="preserve">Литература </t>
  </si>
  <si>
    <t xml:space="preserve">Иностранный язык </t>
  </si>
  <si>
    <t xml:space="preserve">Математика </t>
  </si>
  <si>
    <t xml:space="preserve">История </t>
  </si>
  <si>
    <t xml:space="preserve">Физическая кульутра </t>
  </si>
  <si>
    <t xml:space="preserve">Астрономия </t>
  </si>
  <si>
    <t xml:space="preserve">Обществознание </t>
  </si>
  <si>
    <t>Информатика</t>
  </si>
  <si>
    <t>Химия</t>
  </si>
  <si>
    <t>Физика</t>
  </si>
  <si>
    <t>Биология</t>
  </si>
  <si>
    <t xml:space="preserve">География </t>
  </si>
  <si>
    <t>По выбору из образовательных предметных областей</t>
  </si>
  <si>
    <t>Иностранный язык в профессиональной деятельности</t>
  </si>
  <si>
    <t>Основы финансовой грамотности</t>
  </si>
  <si>
    <t>Основы педагогики</t>
  </si>
  <si>
    <t>Основы психологии</t>
  </si>
  <si>
    <t>Основы обучения лиц с особыми образовательными потребностями</t>
  </si>
  <si>
    <t>Русский язык и культура профессиональной коммуникации педагога</t>
  </si>
  <si>
    <t>Возрастная анатомия, физиология и гигиена</t>
  </si>
  <si>
    <t>Проектная и исследовательская деятельность в профессиональной сфере</t>
  </si>
  <si>
    <t>Информатика и информационно-коммуникационные технологии в профессиональной деятельности</t>
  </si>
  <si>
    <t xml:space="preserve">Социально-гуманитарный цикл </t>
  </si>
  <si>
    <t>ОПБ</t>
  </si>
  <si>
    <t>Обязательный профессиональный блок</t>
  </si>
  <si>
    <t>ПМн.04</t>
  </si>
  <si>
    <t>Общеобразовательные учебные предметы</t>
  </si>
  <si>
    <t>Общие учебные предметы</t>
  </si>
  <si>
    <t>ОУД.01</t>
  </si>
  <si>
    <t>ОУД.02</t>
  </si>
  <si>
    <t>ОУД.03</t>
  </si>
  <si>
    <t>ОУД.04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</si>
  <si>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</si>
  <si>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</si>
  <si>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</si>
  <si>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</si>
  <si>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</si>
  <si>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</si>
  <si>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</si>
  <si>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</si>
  <si>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</si>
  <si>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</si>
  <si>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>ОУД.15</t>
  </si>
  <si>
    <t>Дополнительные учебные предметы</t>
  </si>
  <si>
    <t>ОУП.00</t>
  </si>
  <si>
    <t>1 год обучения</t>
  </si>
  <si>
    <t>2 год обучения</t>
  </si>
  <si>
    <t>3 год обучения</t>
  </si>
  <si>
    <t>4 год обучения</t>
  </si>
  <si>
    <t>17 нед</t>
  </si>
  <si>
    <t>22 нед</t>
  </si>
  <si>
    <t>16 нед</t>
  </si>
  <si>
    <t>23 нед</t>
  </si>
  <si>
    <t>24 нед</t>
  </si>
  <si>
    <t>14 нед</t>
  </si>
  <si>
    <t>Форма 
аттестации</t>
  </si>
  <si>
    <t xml:space="preserve">  -    Э</t>
  </si>
  <si>
    <t xml:space="preserve">  -     Э</t>
  </si>
  <si>
    <t xml:space="preserve">  -     ДЗ</t>
  </si>
  <si>
    <t xml:space="preserve">  -    ДЗ</t>
  </si>
  <si>
    <t xml:space="preserve">  -     З</t>
  </si>
  <si>
    <t xml:space="preserve">    З</t>
  </si>
  <si>
    <t>Производственная практика по профилю специальности (преддипломная)</t>
  </si>
  <si>
    <t xml:space="preserve">  1З 3ДЗ 1Э</t>
  </si>
  <si>
    <t xml:space="preserve">  1З 1ДЗ 0Э</t>
  </si>
  <si>
    <t xml:space="preserve">  0З 4ДЗ 4Э</t>
  </si>
  <si>
    <t xml:space="preserve">  2З 8ДЗ 5Э</t>
  </si>
  <si>
    <t xml:space="preserve"> 2, 3, 4</t>
  </si>
  <si>
    <t xml:space="preserve">  З, З, З, З, ДЗ</t>
  </si>
  <si>
    <t xml:space="preserve">        З</t>
  </si>
  <si>
    <t xml:space="preserve">Основы проектной деятельности, в том числе индивидуальный проект </t>
  </si>
  <si>
    <t xml:space="preserve">  -   ДЗ -   -   Э</t>
  </si>
  <si>
    <t>2,3,4</t>
  </si>
  <si>
    <t xml:space="preserve">Основы организации исследовательской работы </t>
  </si>
  <si>
    <t xml:space="preserve">ПМ. 05 </t>
  </si>
  <si>
    <t>МДК. 05.01</t>
  </si>
  <si>
    <t>ПП.05</t>
  </si>
  <si>
    <t>Основы предпринимательской деятельности</t>
  </si>
  <si>
    <t>Основы бережливого производства</t>
  </si>
  <si>
    <t xml:space="preserve">  4З  2ДЗ  0Э</t>
  </si>
  <si>
    <t xml:space="preserve"> -   Э</t>
  </si>
  <si>
    <t>Педагогика дополнительного образования</t>
  </si>
  <si>
    <t xml:space="preserve">Преподавание по дополнительным общеобразовательным программам </t>
  </si>
  <si>
    <t>Подготовка педагога дополнительного образования к реализации дополнительной общеобразовательной программы</t>
  </si>
  <si>
    <t>Общепедагогические основы преподавания по дополнительным общеобразовательным программам</t>
  </si>
  <si>
    <t>Организационно - методическое обеспечение реализации дополнительных общеразвивающих программ</t>
  </si>
  <si>
    <t>Программно-методическое обеспечение реализации дополнительного образования</t>
  </si>
  <si>
    <t>Методические аспекты реализации дополнительных общеобразовательных программ</t>
  </si>
  <si>
    <t>Организационно - педагогическое обеспечение дополнительного образования детей и молодежи</t>
  </si>
  <si>
    <t>Взаимодействие с участниками образовательных отношений</t>
  </si>
  <si>
    <t xml:space="preserve">Организация досуговой деятельности обучающихся в процессе реализации дополнительной общеобразовательной программы </t>
  </si>
  <si>
    <t>Организационно -педагогическое обеспечение по основным направлениям воспитания детей и молодежи</t>
  </si>
  <si>
    <t>Воспитательная деятельность педагога</t>
  </si>
  <si>
    <t>МДК.04.02</t>
  </si>
  <si>
    <t>Основы сайтостроения</t>
  </si>
  <si>
    <t>Основы театрализации</t>
  </si>
  <si>
    <t>Взаимодействие родителями (лицами, их заменяющими) и сотрудниками образовательной организации</t>
  </si>
  <si>
    <t>Теоретические и методические основы организации взаимодействия с  родителями (лицами, их заменяющими) и сотрудниками образовательной организации</t>
  </si>
  <si>
    <t>Основы педагогического мастерства</t>
  </si>
  <si>
    <t>Э</t>
  </si>
  <si>
    <t xml:space="preserve">  -    -   Э</t>
  </si>
  <si>
    <t>МДК.04.03</t>
  </si>
  <si>
    <t>Теоретические и методические основы  социального развития  детей разных возрастных групп</t>
  </si>
  <si>
    <t xml:space="preserve">  -    Э   -    Э</t>
  </si>
  <si>
    <t>Применение цифровых технологий в образовательном процессе учреждений дополнительного образования</t>
  </si>
  <si>
    <t xml:space="preserve">  -    Э -   -   Э</t>
  </si>
  <si>
    <t>Основы безопасности и защиты Родины</t>
  </si>
  <si>
    <t xml:space="preserve">  -     Э (К)</t>
  </si>
  <si>
    <t>З</t>
  </si>
  <si>
    <t xml:space="preserve">  -    -   -   З</t>
  </si>
  <si>
    <t xml:space="preserve">  -    - -   -   ДЗ</t>
  </si>
  <si>
    <t xml:space="preserve">  -    -   -  Э</t>
  </si>
  <si>
    <t xml:space="preserve">  -    З</t>
  </si>
  <si>
    <t xml:space="preserve">  -    -   ДЗ</t>
  </si>
  <si>
    <t xml:space="preserve">  -    ДЗ (К)</t>
  </si>
  <si>
    <t>ДЗ</t>
  </si>
  <si>
    <t xml:space="preserve">     З (К)</t>
  </si>
  <si>
    <t xml:space="preserve">  -     ДЗ (К1)</t>
  </si>
  <si>
    <t>ДЗ (К1)</t>
  </si>
  <si>
    <t xml:space="preserve">  -     ДЗ (К2)</t>
  </si>
  <si>
    <t xml:space="preserve">  3З 1ДЗ 1Э</t>
  </si>
  <si>
    <t xml:space="preserve"> 2З 2ДЗ 3Э</t>
  </si>
  <si>
    <t xml:space="preserve">  1З 1ДЗ 2Э</t>
  </si>
  <si>
    <t xml:space="preserve">  1З  1ДЗ  2Э</t>
  </si>
  <si>
    <t>0З  2ДЗ  1Э</t>
  </si>
  <si>
    <t xml:space="preserve">  0З  1ДЗ  0Э</t>
  </si>
  <si>
    <t xml:space="preserve"> - ДЗ (К3)</t>
  </si>
  <si>
    <t>Карьерное моделирование</t>
  </si>
  <si>
    <t>Методические аспекты реализации воспитательной деятельности по основным направлениям воспитания</t>
  </si>
  <si>
    <t>Утверждаю</t>
  </si>
  <si>
    <t xml:space="preserve">                                                должность руководителя ОУ</t>
  </si>
  <si>
    <t>Государственное бюджетное профессиональное</t>
  </si>
  <si>
    <t>образовательное учреждение Иркутской области</t>
  </si>
  <si>
    <t>«Черемховский педагогический колледж»</t>
  </si>
  <si>
    <t xml:space="preserve">                    Личная подпись</t>
  </si>
  <si>
    <t>М.П.</t>
  </si>
  <si>
    <t>УЧЕБНЫЙ ПЛАН</t>
  </si>
  <si>
    <t>основной профессиональной образовательной программы "Профессионалитет"</t>
  </si>
  <si>
    <t xml:space="preserve">Государственного бюджетного профессионального  образовательного учреждения  </t>
  </si>
  <si>
    <t>Иркутской области «Черемховский педагогический колледж»</t>
  </si>
  <si>
    <t>по специальности среднего профессионального образования</t>
  </si>
  <si>
    <t xml:space="preserve">направленность: организационно-методическое обеспечение реализации предпрофессиональных программ в дополнительном образовании </t>
  </si>
  <si>
    <t xml:space="preserve">Квалификация: педагог дополнительного  образования </t>
  </si>
  <si>
    <r>
      <t>____________</t>
    </r>
    <r>
      <rPr>
        <b/>
        <sz val="10"/>
        <color indexed="8"/>
        <rFont val="Times New Roman"/>
        <family val="1"/>
        <charset val="204"/>
      </rPr>
      <t>Директор</t>
    </r>
    <r>
      <rPr>
        <sz val="10"/>
        <color indexed="8"/>
        <rFont val="Times New Roman"/>
        <family val="1"/>
        <charset val="204"/>
      </rPr>
      <t>______________</t>
    </r>
  </si>
  <si>
    <r>
      <t>__________________ / ___</t>
    </r>
    <r>
      <rPr>
        <b/>
        <u/>
        <sz val="10"/>
        <color indexed="8"/>
        <rFont val="Times New Roman"/>
        <family val="1"/>
        <charset val="204"/>
      </rPr>
      <t>О.Н.Мащенко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_____</t>
    </r>
  </si>
  <si>
    <r>
      <t>«_</t>
    </r>
    <r>
      <rPr>
        <sz val="10"/>
        <color indexed="8"/>
        <rFont val="Times New Roman"/>
        <family val="1"/>
        <charset val="204"/>
      </rPr>
      <t>_»_</t>
    </r>
    <r>
      <rPr>
        <u/>
        <sz val="10"/>
        <color indexed="8"/>
        <rFont val="Times New Roman"/>
        <family val="1"/>
        <charset val="204"/>
      </rPr>
      <t xml:space="preserve">       </t>
    </r>
    <r>
      <rPr>
        <sz val="10"/>
        <color indexed="8"/>
        <rFont val="Times New Roman"/>
        <family val="1"/>
        <charset val="204"/>
      </rPr>
      <t xml:space="preserve"> 20 </t>
    </r>
    <r>
      <rPr>
        <sz val="10"/>
        <color indexed="8"/>
        <rFont val="Times New Roman"/>
        <family val="1"/>
        <charset val="204"/>
      </rPr>
      <t>_ г.</t>
    </r>
  </si>
  <si>
    <r>
      <t>__</t>
    </r>
    <r>
      <rPr>
        <b/>
        <u/>
        <sz val="12"/>
        <color indexed="8"/>
        <rFont val="Times New Roman"/>
        <family val="1"/>
        <charset val="204"/>
      </rPr>
      <t>44.02.03</t>
    </r>
    <r>
      <rPr>
        <b/>
        <sz val="12"/>
        <color indexed="8"/>
        <rFont val="Times New Roman"/>
        <family val="1"/>
        <charset val="204"/>
      </rPr>
      <t>_   ____</t>
    </r>
    <r>
      <rPr>
        <b/>
        <u/>
        <sz val="12"/>
        <color indexed="8"/>
        <rFont val="Times New Roman"/>
        <family val="1"/>
        <charset val="204"/>
      </rPr>
      <t>Педагогика дополнительного образования</t>
    </r>
    <r>
      <rPr>
        <b/>
        <sz val="12"/>
        <color indexed="8"/>
        <rFont val="Times New Roman"/>
        <family val="1"/>
        <charset val="204"/>
      </rPr>
      <t>____</t>
    </r>
  </si>
  <si>
    <r>
      <t>Форма обучения - _</t>
    </r>
    <r>
      <rPr>
        <u/>
        <sz val="12"/>
        <color indexed="8"/>
        <rFont val="Times New Roman"/>
        <family val="1"/>
        <charset val="204"/>
      </rPr>
      <t>очная</t>
    </r>
    <r>
      <rPr>
        <sz val="12"/>
        <color indexed="8"/>
        <rFont val="Times New Roman"/>
        <family val="1"/>
        <charset val="204"/>
      </rPr>
      <t>_____________</t>
    </r>
  </si>
  <si>
    <r>
      <t>Нормативный срок освоения  – _</t>
    </r>
    <r>
      <rPr>
        <u/>
        <sz val="12"/>
        <color indexed="8"/>
        <rFont val="Times New Roman"/>
        <family val="1"/>
        <charset val="204"/>
      </rPr>
      <t>3</t>
    </r>
    <r>
      <rPr>
        <sz val="12"/>
        <color indexed="8"/>
        <rFont val="Times New Roman"/>
        <family val="1"/>
        <charset val="204"/>
      </rPr>
      <t>_ год. и _</t>
    </r>
    <r>
      <rPr>
        <u/>
        <sz val="12"/>
        <color indexed="8"/>
        <rFont val="Times New Roman"/>
        <family val="1"/>
        <charset val="204"/>
      </rPr>
      <t>10</t>
    </r>
    <r>
      <rPr>
        <sz val="12"/>
        <color indexed="8"/>
        <rFont val="Times New Roman"/>
        <family val="1"/>
        <charset val="204"/>
      </rPr>
      <t>_мес.</t>
    </r>
  </si>
  <si>
    <r>
      <t>на базе          ___</t>
    </r>
    <r>
      <rPr>
        <u/>
        <sz val="12"/>
        <color indexed="8"/>
        <rFont val="Times New Roman"/>
        <family val="1"/>
        <charset val="204"/>
      </rPr>
      <t>основного общего образования</t>
    </r>
    <r>
      <rPr>
        <sz val="12"/>
        <color indexed="8"/>
        <rFont val="Times New Roman"/>
        <family val="1"/>
        <charset val="204"/>
      </rPr>
      <t>__</t>
    </r>
  </si>
  <si>
    <r>
      <t>Профиль получаемого профессионального образования
 ____</t>
    </r>
    <r>
      <rPr>
        <u/>
        <sz val="12"/>
        <color indexed="8"/>
        <rFont val="Times New Roman"/>
        <family val="1"/>
        <charset val="204"/>
      </rPr>
      <t>гуманитарный</t>
    </r>
    <r>
      <rPr>
        <sz val="12"/>
        <color indexed="8"/>
        <rFont val="Times New Roman"/>
        <family val="1"/>
        <charset val="204"/>
      </rPr>
      <t>___________________________</t>
    </r>
  </si>
  <si>
    <t xml:space="preserve">2024г. </t>
  </si>
  <si>
    <t>дисциплин и МДК</t>
  </si>
  <si>
    <t xml:space="preserve">Государственная итоговая аттестация </t>
  </si>
  <si>
    <t xml:space="preserve">1.Защита дипломного проекта (работы) - 4 недели </t>
  </si>
  <si>
    <t xml:space="preserve">2. Демонстрационный экзамен - 2 недели </t>
  </si>
  <si>
    <t>учебной практики</t>
  </si>
  <si>
    <t>производств. практики</t>
  </si>
  <si>
    <t>преддипломн. практики</t>
  </si>
  <si>
    <t>экзаменов</t>
  </si>
  <si>
    <t>дифф. зачетов</t>
  </si>
  <si>
    <t>зачетов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</si>
</sst>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1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9" fillId="0" borderId="0"/>
  </cellStyleXfs>
  <cellXfs count="255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justify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 textRotation="90" wrapText="1"/>
    </xf>
    <xf numFmtId="0" fontId="0" fillId="0" borderId="0" xfId="0" applyBorder="1"/>
    <xf numFmtId="0" fontId="6" fillId="5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8" borderId="1" xfId="0" applyFont="1" applyFill="1" applyBorder="1" applyAlignment="1">
      <alignment horizontal="justify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8" borderId="1" xfId="0" applyFill="1" applyBorder="1"/>
    <xf numFmtId="0" fontId="3" fillId="9" borderId="1" xfId="0" applyFont="1" applyFill="1" applyBorder="1" applyAlignment="1">
      <alignment horizontal="justify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Fill="1" applyBorder="1"/>
    <xf numFmtId="0" fontId="3" fillId="5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5" borderId="3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9" xfId="0" applyBorder="1"/>
    <xf numFmtId="0" fontId="0" fillId="0" borderId="1" xfId="0" applyFill="1" applyBorder="1" applyAlignment="1">
      <alignment wrapText="1"/>
    </xf>
    <xf numFmtId="0" fontId="13" fillId="8" borderId="5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" fillId="5" borderId="5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1" fontId="14" fillId="6" borderId="6" xfId="1" applyNumberFormat="1" applyFont="1" applyFill="1" applyBorder="1" applyAlignment="1">
      <alignment horizontal="center" vertical="center"/>
    </xf>
    <xf numFmtId="1" fontId="14" fillId="6" borderId="10" xfId="1" applyNumberFormat="1" applyFont="1" applyFill="1" applyBorder="1" applyAlignment="1">
      <alignment horizontal="center" vertical="center"/>
    </xf>
    <xf numFmtId="1" fontId="14" fillId="10" borderId="6" xfId="1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/>
    <xf numFmtId="0" fontId="8" fillId="0" borderId="1" xfId="0" applyFont="1" applyBorder="1"/>
    <xf numFmtId="0" fontId="8" fillId="5" borderId="1" xfId="0" applyFon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6" fillId="0" borderId="1" xfId="0" applyFont="1" applyBorder="1"/>
    <xf numFmtId="0" fontId="6" fillId="0" borderId="4" xfId="0" applyFont="1" applyBorder="1"/>
    <xf numFmtId="0" fontId="6" fillId="4" borderId="1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0" fillId="0" borderId="16" xfId="0" applyBorder="1"/>
    <xf numFmtId="0" fontId="6" fillId="0" borderId="9" xfId="0" applyFont="1" applyBorder="1"/>
    <xf numFmtId="0" fontId="3" fillId="4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11" borderId="1" xfId="0" applyFill="1" applyBorder="1"/>
    <xf numFmtId="0" fontId="1" fillId="11" borderId="1" xfId="0" applyFont="1" applyFill="1" applyBorder="1" applyAlignment="1">
      <alignment horizontal="center" vertical="center" wrapText="1"/>
    </xf>
    <xf numFmtId="0" fontId="0" fillId="11" borderId="14" xfId="0" applyFill="1" applyBorder="1"/>
    <xf numFmtId="0" fontId="0" fillId="11" borderId="15" xfId="0" applyFill="1" applyBorder="1"/>
    <xf numFmtId="0" fontId="0" fillId="11" borderId="4" xfId="0" applyFill="1" applyBorder="1"/>
    <xf numFmtId="0" fontId="0" fillId="11" borderId="16" xfId="0" applyFill="1" applyBorder="1"/>
    <xf numFmtId="0" fontId="1" fillId="11" borderId="2" xfId="0" applyFont="1" applyFill="1" applyBorder="1" applyAlignment="1">
      <alignment horizontal="center" vertical="center" wrapText="1"/>
    </xf>
    <xf numFmtId="0" fontId="0" fillId="11" borderId="2" xfId="0" applyFill="1" applyBorder="1"/>
    <xf numFmtId="0" fontId="0" fillId="11" borderId="10" xfId="0" applyFill="1" applyBorder="1"/>
    <xf numFmtId="0" fontId="0" fillId="11" borderId="0" xfId="0" applyFill="1" applyBorder="1"/>
    <xf numFmtId="0" fontId="0" fillId="0" borderId="7" xfId="0" applyBorder="1"/>
    <xf numFmtId="0" fontId="0" fillId="0" borderId="18" xfId="0" applyBorder="1"/>
    <xf numFmtId="10" fontId="9" fillId="6" borderId="8" xfId="1" applyNumberFormat="1" applyFont="1" applyFill="1" applyBorder="1" applyAlignment="1">
      <alignment horizontal="center" vertical="center"/>
    </xf>
    <xf numFmtId="10" fontId="9" fillId="6" borderId="6" xfId="1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12" borderId="1" xfId="0" applyFill="1" applyBorder="1"/>
    <xf numFmtId="0" fontId="0" fillId="12" borderId="6" xfId="0" applyFill="1" applyBorder="1"/>
    <xf numFmtId="0" fontId="3" fillId="12" borderId="1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/>
    </xf>
    <xf numFmtId="0" fontId="0" fillId="12" borderId="6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1" fontId="2" fillId="11" borderId="1" xfId="0" applyNumberFormat="1" applyFont="1" applyFill="1" applyBorder="1" applyAlignment="1">
      <alignment horizontal="center" vertical="center" wrapText="1"/>
    </xf>
    <xf numFmtId="1" fontId="1" fillId="11" borderId="1" xfId="0" applyNumberFormat="1" applyFont="1" applyFill="1" applyBorder="1" applyAlignment="1">
      <alignment horizontal="center" vertical="center" wrapText="1"/>
    </xf>
    <xf numFmtId="1" fontId="1" fillId="11" borderId="3" xfId="0" applyNumberFormat="1" applyFont="1" applyFill="1" applyBorder="1" applyAlignment="1">
      <alignment horizontal="center" vertical="center" wrapText="1"/>
    </xf>
    <xf numFmtId="1" fontId="1" fillId="11" borderId="17" xfId="0" applyNumberFormat="1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center" vertical="center" wrapText="1"/>
    </xf>
    <xf numFmtId="1" fontId="0" fillId="11" borderId="1" xfId="0" applyNumberFormat="1" applyFill="1" applyBorder="1"/>
    <xf numFmtId="1" fontId="0" fillId="11" borderId="4" xfId="0" applyNumberFormat="1" applyFill="1" applyBorder="1"/>
    <xf numFmtId="1" fontId="3" fillId="5" borderId="3" xfId="0" applyNumberFormat="1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1" fontId="0" fillId="11" borderId="1" xfId="0" applyNumberFormat="1" applyFill="1" applyBorder="1" applyAlignment="1">
      <alignment horizontal="center" vertical="center"/>
    </xf>
    <xf numFmtId="1" fontId="0" fillId="11" borderId="6" xfId="0" applyNumberFormat="1" applyFill="1" applyBorder="1" applyAlignment="1">
      <alignment horizontal="center" vertical="center"/>
    </xf>
    <xf numFmtId="2" fontId="0" fillId="11" borderId="1" xfId="0" applyNumberForma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8" borderId="0" xfId="0" applyFill="1" applyBorder="1"/>
    <xf numFmtId="0" fontId="0" fillId="11" borderId="3" xfId="0" applyFill="1" applyBorder="1"/>
    <xf numFmtId="0" fontId="16" fillId="3" borderId="1" xfId="0" applyFont="1" applyFill="1" applyBorder="1" applyAlignment="1">
      <alignment horizontal="justify" vertical="center" wrapText="1"/>
    </xf>
    <xf numFmtId="164" fontId="1" fillId="11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7" xfId="0" applyBorder="1"/>
    <xf numFmtId="0" fontId="3" fillId="0" borderId="15" xfId="0" applyFont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0" fontId="0" fillId="0" borderId="19" xfId="0" applyFill="1" applyBorder="1" applyAlignment="1">
      <alignment horizontal="center"/>
    </xf>
    <xf numFmtId="1" fontId="3" fillId="11" borderId="5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justify" vertical="center" wrapText="1"/>
    </xf>
    <xf numFmtId="0" fontId="5" fillId="7" borderId="1" xfId="0" applyFont="1" applyFill="1" applyBorder="1" applyAlignment="1">
      <alignment horizontal="justify" vertical="center" wrapText="1"/>
    </xf>
    <xf numFmtId="1" fontId="3" fillId="7" borderId="1" xfId="0" applyNumberFormat="1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0" fontId="17" fillId="0" borderId="0" xfId="0" applyFont="1" applyAlignment="1">
      <alignment horizontal="center"/>
    </xf>
    <xf numFmtId="0" fontId="14" fillId="0" borderId="0" xfId="0" applyFont="1" applyAlignment="1"/>
    <xf numFmtId="0" fontId="18" fillId="0" borderId="0" xfId="0" applyFont="1" applyAlignment="1">
      <alignment horizontal="right" indent="15"/>
    </xf>
    <xf numFmtId="0" fontId="21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/>
    <xf numFmtId="0" fontId="23" fillId="0" borderId="0" xfId="0" applyFont="1" applyAlignment="1"/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Alignment="1"/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0" fillId="0" borderId="10" xfId="0" applyFont="1" applyBorder="1" applyAlignment="1">
      <alignment wrapText="1"/>
    </xf>
    <xf numFmtId="0" fontId="30" fillId="0" borderId="20" xfId="0" applyFont="1" applyBorder="1" applyAlignment="1">
      <alignment wrapText="1"/>
    </xf>
    <xf numFmtId="0" fontId="30" fillId="0" borderId="21" xfId="0" applyFont="1" applyBorder="1" applyAlignment="1">
      <alignment wrapText="1"/>
    </xf>
    <xf numFmtId="0" fontId="27" fillId="0" borderId="17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27" fillId="0" borderId="23" xfId="0" applyFont="1" applyBorder="1" applyAlignment="1">
      <alignment wrapText="1"/>
    </xf>
    <xf numFmtId="0" fontId="32" fillId="0" borderId="17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2" fillId="0" borderId="23" xfId="0" applyFont="1" applyBorder="1" applyAlignment="1">
      <alignment wrapText="1"/>
    </xf>
    <xf numFmtId="0" fontId="14" fillId="0" borderId="29" xfId="0" applyFont="1" applyBorder="1" applyAlignment="1">
      <alignment horizontal="center" wrapText="1"/>
    </xf>
    <xf numFmtId="0" fontId="14" fillId="0" borderId="30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0" fontId="33" fillId="0" borderId="17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23" xfId="0" applyFont="1" applyBorder="1" applyAlignment="1">
      <alignment wrapText="1"/>
    </xf>
    <xf numFmtId="0" fontId="14" fillId="0" borderId="5" xfId="0" applyFont="1" applyBorder="1" applyAlignment="1">
      <alignment horizontal="center" vertical="top" wrapText="1"/>
    </xf>
    <xf numFmtId="0" fontId="33" fillId="0" borderId="15" xfId="0" applyFont="1" applyBorder="1" applyAlignment="1">
      <alignment wrapText="1"/>
    </xf>
    <xf numFmtId="0" fontId="33" fillId="0" borderId="7" xfId="0" applyFont="1" applyBorder="1" applyAlignment="1">
      <alignment wrapText="1"/>
    </xf>
    <xf numFmtId="0" fontId="33" fillId="0" borderId="32" xfId="0" applyFont="1" applyBorder="1" applyAlignment="1">
      <alignment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left"/>
    </xf>
    <xf numFmtId="0" fontId="2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2" fillId="0" borderId="17" xfId="0" applyFont="1" applyBorder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32" fillId="0" borderId="23" xfId="0" applyFont="1" applyBorder="1" applyAlignment="1">
      <alignment horizontal="left" wrapText="1"/>
    </xf>
    <xf numFmtId="0" fontId="27" fillId="0" borderId="17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27" fillId="0" borderId="23" xfId="0" applyFont="1" applyBorder="1" applyAlignment="1">
      <alignment horizontal="left" wrapText="1"/>
    </xf>
    <xf numFmtId="0" fontId="27" fillId="0" borderId="17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27" fillId="0" borderId="23" xfId="0" applyFont="1" applyBorder="1" applyAlignment="1">
      <alignment wrapText="1"/>
    </xf>
    <xf numFmtId="0" fontId="31" fillId="0" borderId="2" xfId="0" applyFont="1" applyBorder="1" applyAlignment="1">
      <alignment horizontal="center" wrapText="1"/>
    </xf>
    <xf numFmtId="0" fontId="31" fillId="0" borderId="14" xfId="0" applyFont="1" applyBorder="1" applyAlignment="1">
      <alignment horizontal="center" wrapText="1"/>
    </xf>
    <xf numFmtId="0" fontId="31" fillId="0" borderId="28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17" fillId="0" borderId="22" xfId="0" applyFont="1" applyBorder="1" applyAlignment="1">
      <alignment horizontal="center" textRotation="90" wrapText="1"/>
    </xf>
    <xf numFmtId="0" fontId="17" fillId="0" borderId="24" xfId="0" applyFont="1" applyBorder="1" applyAlignment="1">
      <alignment horizontal="center" textRotation="90" wrapText="1"/>
    </xf>
    <xf numFmtId="0" fontId="17" fillId="0" borderId="27" xfId="0" applyFont="1" applyBorder="1" applyAlignment="1">
      <alignment horizontal="center" textRotation="90" wrapText="1"/>
    </xf>
    <xf numFmtId="0" fontId="14" fillId="0" borderId="10" xfId="0" applyFont="1" applyBorder="1" applyAlignment="1">
      <alignment horizontal="left" wrapText="1"/>
    </xf>
    <xf numFmtId="0" fontId="14" fillId="0" borderId="21" xfId="0" applyFont="1" applyBorder="1" applyAlignment="1">
      <alignment horizontal="left" wrapText="1"/>
    </xf>
    <xf numFmtId="0" fontId="14" fillId="0" borderId="17" xfId="0" applyFont="1" applyBorder="1" applyAlignment="1">
      <alignment horizontal="left" wrapText="1"/>
    </xf>
    <xf numFmtId="0" fontId="14" fillId="0" borderId="23" xfId="0" applyFont="1" applyBorder="1" applyAlignment="1">
      <alignment horizontal="left" wrapText="1"/>
    </xf>
    <xf numFmtId="0" fontId="14" fillId="0" borderId="25" xfId="0" applyFont="1" applyBorder="1" applyAlignment="1">
      <alignment horizontal="left" wrapText="1"/>
    </xf>
    <xf numFmtId="0" fontId="14" fillId="0" borderId="26" xfId="0" applyFont="1" applyBorder="1" applyAlignment="1">
      <alignment horizontal="left" wrapText="1"/>
    </xf>
    <xf numFmtId="0" fontId="31" fillId="0" borderId="22" xfId="0" applyFont="1" applyBorder="1" applyAlignment="1">
      <alignment horizontal="center" wrapText="1"/>
    </xf>
    <xf numFmtId="0" fontId="31" fillId="0" borderId="24" xfId="0" applyFont="1" applyBorder="1" applyAlignment="1">
      <alignment horizontal="center" wrapText="1"/>
    </xf>
    <xf numFmtId="0" fontId="31" fillId="0" borderId="27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5" borderId="6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41"/>
  <sheetViews>
    <sheetView workbookViewId="0">
      <selection sqref="A1:O41"/>
    </sheetView>
  </sheetViews>
  <sheetFormatPr defaultRowHeight="15" x14ac:dyDescent="0.25"/>
  <sheetData>
    <row r="3" spans="8:15" x14ac:dyDescent="0.25">
      <c r="N3" s="161" t="s">
        <v>199</v>
      </c>
    </row>
    <row r="4" spans="8:15" x14ac:dyDescent="0.25">
      <c r="N4" s="161" t="s">
        <v>213</v>
      </c>
    </row>
    <row r="5" spans="8:15" x14ac:dyDescent="0.25">
      <c r="K5" s="162" t="s">
        <v>200</v>
      </c>
      <c r="L5" s="163"/>
      <c r="M5" s="163"/>
      <c r="N5" s="163"/>
    </row>
    <row r="6" spans="8:15" x14ac:dyDescent="0.25">
      <c r="H6" s="214" t="s">
        <v>201</v>
      </c>
      <c r="I6" s="214"/>
      <c r="J6" s="214"/>
      <c r="K6" s="214"/>
      <c r="L6" s="214"/>
      <c r="M6" s="214"/>
      <c r="N6" s="164"/>
      <c r="O6" s="164"/>
    </row>
    <row r="7" spans="8:15" x14ac:dyDescent="0.25">
      <c r="H7" s="214" t="s">
        <v>202</v>
      </c>
      <c r="I7" s="214"/>
      <c r="J7" s="214"/>
      <c r="K7" s="214"/>
      <c r="L7" s="214"/>
      <c r="M7" s="214"/>
      <c r="N7" s="164"/>
      <c r="O7" s="164"/>
    </row>
    <row r="8" spans="8:15" x14ac:dyDescent="0.25">
      <c r="H8" s="214" t="s">
        <v>203</v>
      </c>
      <c r="I8" s="214"/>
      <c r="J8" s="214"/>
      <c r="K8" s="214"/>
      <c r="L8" s="214"/>
      <c r="M8" s="214"/>
      <c r="N8" s="214"/>
      <c r="O8" s="165"/>
    </row>
    <row r="9" spans="8:15" x14ac:dyDescent="0.25">
      <c r="J9" s="166"/>
      <c r="K9" s="164"/>
      <c r="L9" s="164"/>
      <c r="M9" s="164"/>
      <c r="N9" s="164"/>
      <c r="O9" s="164"/>
    </row>
    <row r="10" spans="8:15" x14ac:dyDescent="0.25">
      <c r="H10" s="209" t="s">
        <v>214</v>
      </c>
      <c r="I10" s="209"/>
      <c r="J10" s="209"/>
      <c r="K10" s="209"/>
      <c r="L10" s="209"/>
      <c r="M10" s="209"/>
      <c r="N10" s="167"/>
    </row>
    <row r="11" spans="8:15" x14ac:dyDescent="0.25">
      <c r="H11" s="215"/>
      <c r="I11" s="215"/>
      <c r="J11" s="215"/>
      <c r="K11" s="215"/>
      <c r="L11" s="215"/>
      <c r="N11" s="168" t="s">
        <v>204</v>
      </c>
    </row>
    <row r="12" spans="8:15" x14ac:dyDescent="0.25">
      <c r="H12" s="216"/>
      <c r="I12" s="216"/>
      <c r="J12" s="216"/>
      <c r="K12" s="216"/>
      <c r="L12" s="216"/>
      <c r="M12" s="216"/>
      <c r="N12" s="161"/>
    </row>
    <row r="13" spans="8:15" x14ac:dyDescent="0.25">
      <c r="H13" s="209" t="s">
        <v>215</v>
      </c>
      <c r="I13" s="209"/>
      <c r="J13" s="209"/>
      <c r="K13" s="209"/>
      <c r="L13" s="209"/>
      <c r="M13" s="167"/>
      <c r="N13" s="167"/>
    </row>
    <row r="14" spans="8:15" x14ac:dyDescent="0.25">
      <c r="N14" s="169"/>
    </row>
    <row r="15" spans="8:15" x14ac:dyDescent="0.25">
      <c r="J15" s="167" t="s">
        <v>205</v>
      </c>
      <c r="K15" s="167"/>
      <c r="L15" s="167"/>
      <c r="M15" s="167"/>
      <c r="N15" s="167"/>
    </row>
    <row r="16" spans="8:15" x14ac:dyDescent="0.25">
      <c r="N16" s="161"/>
    </row>
    <row r="19" spans="2:15" ht="15.75" x14ac:dyDescent="0.25">
      <c r="B19" s="170"/>
      <c r="C19" s="170"/>
      <c r="D19" s="171"/>
      <c r="E19" s="171"/>
      <c r="F19" s="172" t="s">
        <v>206</v>
      </c>
      <c r="G19" s="172"/>
      <c r="H19" s="172"/>
      <c r="I19" s="172"/>
      <c r="J19" s="172"/>
      <c r="K19" s="173"/>
      <c r="L19" s="173"/>
      <c r="M19" s="170"/>
    </row>
    <row r="20" spans="2:15" ht="15.75" x14ac:dyDescent="0.25">
      <c r="B20" s="170"/>
      <c r="C20" s="170"/>
      <c r="D20" s="170"/>
      <c r="E20" s="170"/>
      <c r="F20" s="170"/>
      <c r="G20" s="170"/>
      <c r="H20" s="170"/>
      <c r="I20" s="170"/>
      <c r="J20" s="170"/>
      <c r="K20" s="174"/>
      <c r="L20" s="170"/>
      <c r="M20" s="170"/>
    </row>
    <row r="21" spans="2:15" ht="15.75" x14ac:dyDescent="0.25">
      <c r="B21" s="210" t="s">
        <v>207</v>
      </c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175"/>
    </row>
    <row r="22" spans="2:15" ht="15.75" x14ac:dyDescent="0.25">
      <c r="B22" s="210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174"/>
      <c r="N22" s="175"/>
    </row>
    <row r="23" spans="2:15" ht="15.75" x14ac:dyDescent="0.25">
      <c r="B23" s="211" t="s">
        <v>208</v>
      </c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176"/>
      <c r="N23" s="164"/>
      <c r="O23" s="164"/>
    </row>
    <row r="24" spans="2:15" ht="15.75" x14ac:dyDescent="0.25">
      <c r="B24" s="170"/>
      <c r="C24" s="170"/>
      <c r="D24" s="170"/>
      <c r="E24" s="170"/>
      <c r="F24" s="176" t="s">
        <v>209</v>
      </c>
      <c r="G24" s="176"/>
      <c r="H24" s="176"/>
      <c r="I24" s="176"/>
      <c r="J24" s="176"/>
      <c r="K24" s="176"/>
      <c r="L24" s="176"/>
      <c r="M24" s="176"/>
      <c r="N24" s="164"/>
      <c r="O24" s="164"/>
    </row>
    <row r="25" spans="2:15" ht="15.75" x14ac:dyDescent="0.25">
      <c r="B25" s="170"/>
      <c r="C25" s="170"/>
      <c r="D25" s="170"/>
      <c r="E25" s="170"/>
      <c r="F25" s="170"/>
      <c r="G25" s="170"/>
      <c r="H25" s="170"/>
      <c r="I25" s="170"/>
      <c r="J25" s="170"/>
      <c r="K25" s="174"/>
      <c r="L25" s="170"/>
      <c r="M25" s="170"/>
    </row>
    <row r="26" spans="2:15" ht="15.75" x14ac:dyDescent="0.25">
      <c r="B26" s="170"/>
      <c r="C26" s="177" t="s">
        <v>210</v>
      </c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</row>
    <row r="27" spans="2:15" ht="15.75" x14ac:dyDescent="0.25">
      <c r="B27" s="170"/>
      <c r="C27" s="212" t="s">
        <v>216</v>
      </c>
      <c r="D27" s="212"/>
      <c r="E27" s="212"/>
      <c r="F27" s="212"/>
      <c r="G27" s="212"/>
      <c r="H27" s="212"/>
      <c r="I27" s="212"/>
      <c r="J27" s="212"/>
      <c r="K27" s="178"/>
      <c r="L27" s="178"/>
      <c r="M27" s="178"/>
    </row>
    <row r="28" spans="2:15" ht="15.75" x14ac:dyDescent="0.25">
      <c r="B28" s="170"/>
      <c r="C28" s="170"/>
      <c r="D28" s="170"/>
      <c r="E28" s="170"/>
      <c r="F28" s="170"/>
      <c r="G28" s="170"/>
      <c r="H28" s="170"/>
      <c r="I28" s="170"/>
      <c r="J28" s="170"/>
      <c r="K28" s="179"/>
      <c r="L28" s="170"/>
      <c r="M28" s="170"/>
    </row>
    <row r="29" spans="2:15" ht="43.5" customHeight="1" x14ac:dyDescent="0.25">
      <c r="B29" s="170"/>
      <c r="C29" s="213" t="s">
        <v>211</v>
      </c>
      <c r="D29" s="213"/>
      <c r="E29" s="213"/>
      <c r="F29" s="213"/>
      <c r="G29" s="213"/>
      <c r="H29" s="213"/>
      <c r="I29" s="213"/>
      <c r="J29" s="213"/>
      <c r="K29" s="213"/>
      <c r="L29" s="174"/>
      <c r="M29" s="174"/>
    </row>
    <row r="30" spans="2:15" ht="15.75" x14ac:dyDescent="0.25"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</row>
    <row r="33" spans="6:15" x14ac:dyDescent="0.25">
      <c r="J33" s="206" t="s">
        <v>212</v>
      </c>
      <c r="K33" s="207"/>
      <c r="L33" s="207"/>
      <c r="M33" s="207"/>
      <c r="N33" s="207"/>
      <c r="O33" s="207"/>
    </row>
    <row r="34" spans="6:15" ht="15.75" x14ac:dyDescent="0.25">
      <c r="J34" s="180" t="s">
        <v>217</v>
      </c>
      <c r="K34" s="180"/>
      <c r="L34" s="180"/>
      <c r="M34" s="180"/>
      <c r="N34" s="180"/>
      <c r="O34" s="181"/>
    </row>
    <row r="35" spans="6:15" ht="15.75" x14ac:dyDescent="0.25">
      <c r="J35" s="180" t="s">
        <v>218</v>
      </c>
      <c r="K35" s="180"/>
      <c r="L35" s="180"/>
      <c r="M35" s="180"/>
      <c r="N35" s="180"/>
      <c r="O35" s="182"/>
    </row>
    <row r="36" spans="6:15" ht="15.75" x14ac:dyDescent="0.25">
      <c r="J36" s="177" t="s">
        <v>219</v>
      </c>
      <c r="K36" s="177"/>
      <c r="L36" s="177"/>
      <c r="M36" s="177"/>
      <c r="N36" s="177"/>
      <c r="O36" s="181"/>
    </row>
    <row r="37" spans="6:15" x14ac:dyDescent="0.25">
      <c r="J37" s="208" t="s">
        <v>220</v>
      </c>
      <c r="K37" s="208"/>
      <c r="L37" s="208"/>
      <c r="M37" s="208"/>
      <c r="N37" s="208"/>
      <c r="O37" s="208"/>
    </row>
    <row r="38" spans="6:15" x14ac:dyDescent="0.25">
      <c r="J38" s="208"/>
      <c r="K38" s="208"/>
      <c r="L38" s="208"/>
      <c r="M38" s="208"/>
      <c r="N38" s="208"/>
      <c r="O38" s="208"/>
    </row>
    <row r="39" spans="6:15" x14ac:dyDescent="0.25">
      <c r="J39" s="183"/>
      <c r="K39" s="182"/>
      <c r="L39" s="182"/>
      <c r="M39" s="182"/>
      <c r="N39" s="182"/>
      <c r="O39" s="182"/>
    </row>
    <row r="41" spans="6:15" x14ac:dyDescent="0.25">
      <c r="F41" s="184" t="s">
        <v>221</v>
      </c>
    </row>
  </sheetData>
  <mergeCells count="14">
    <mergeCell ref="H12:M12"/>
    <mergeCell ref="H6:M6"/>
    <mergeCell ref="H7:M7"/>
    <mergeCell ref="H8:N8"/>
    <mergeCell ref="H10:M10"/>
    <mergeCell ref="H11:L11"/>
    <mergeCell ref="J33:O33"/>
    <mergeCell ref="J37:O38"/>
    <mergeCell ref="H13:L13"/>
    <mergeCell ref="B21:M21"/>
    <mergeCell ref="B22:L22"/>
    <mergeCell ref="B23:L23"/>
    <mergeCell ref="C27:J27"/>
    <mergeCell ref="C29:K29"/>
  </mergeCells>
  <pageMargins left="0.7" right="0.7" top="0.75" bottom="0.75" header="0.3" footer="0.3"/>
  <pageSetup paperSize="9" scale="6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96"/>
  <sheetViews>
    <sheetView tabSelected="1" zoomScale="70" zoomScaleNormal="70" workbookViewId="0">
      <pane xSplit="2" ySplit="5" topLeftCell="C39" activePane="bottomRight" state="frozen"/>
      <selection pane="topRight" activeCell="C1" sqref="C1"/>
      <selection pane="bottomLeft" activeCell="A6" sqref="A6"/>
      <selection pane="bottomRight" activeCell="D42" sqref="D42"/>
    </sheetView>
  </sheetViews>
  <sheetFormatPr defaultColWidth="9.140625" defaultRowHeight="15" x14ac:dyDescent="0.25"/>
  <cols>
    <col min="1" max="2" width="9.140625" style="15"/>
    <col min="3" max="3" width="11.140625" style="15" customWidth="1"/>
    <col min="4" max="4" width="26.5703125" style="15" customWidth="1"/>
    <col min="5" max="5" width="12" style="15" customWidth="1"/>
    <col min="6" max="6" width="11.7109375" style="15" customWidth="1"/>
    <col min="7" max="11" width="11.5703125" style="15" customWidth="1"/>
    <col min="12" max="12" width="9.28515625" style="15" customWidth="1"/>
    <col min="13" max="13" width="14" style="15" customWidth="1"/>
    <col min="14" max="14" width="11.140625" style="15" customWidth="1"/>
    <col min="15" max="21" width="9.28515625" style="15" customWidth="1"/>
    <col min="22" max="22" width="9.140625" style="15" customWidth="1"/>
    <col min="23" max="23" width="14.42578125" style="15" customWidth="1"/>
    <col min="24" max="16384" width="9.140625" style="15"/>
  </cols>
  <sheetData>
    <row r="2" spans="3:27" ht="15.75" thickBot="1" x14ac:dyDescent="0.3"/>
    <row r="3" spans="3:27" ht="16.5" thickBot="1" x14ac:dyDescent="0.3">
      <c r="C3" s="250" t="s">
        <v>0</v>
      </c>
      <c r="D3" s="254" t="s">
        <v>23</v>
      </c>
      <c r="E3" s="249" t="s">
        <v>1</v>
      </c>
      <c r="F3" s="249" t="s">
        <v>2</v>
      </c>
      <c r="G3" s="250" t="s">
        <v>3</v>
      </c>
      <c r="H3" s="250"/>
      <c r="I3" s="250"/>
      <c r="J3" s="250"/>
      <c r="K3" s="250"/>
      <c r="L3" s="249" t="s">
        <v>4</v>
      </c>
      <c r="M3" s="247" t="s">
        <v>67</v>
      </c>
      <c r="N3" s="248"/>
      <c r="O3" s="244" t="s">
        <v>115</v>
      </c>
      <c r="P3" s="245"/>
      <c r="Q3" s="244" t="s">
        <v>116</v>
      </c>
      <c r="R3" s="245"/>
      <c r="S3" s="244" t="s">
        <v>117</v>
      </c>
      <c r="T3" s="245"/>
      <c r="U3" s="246" t="s">
        <v>118</v>
      </c>
      <c r="V3" s="245"/>
    </row>
    <row r="4" spans="3:27" ht="140.25" thickBot="1" x14ac:dyDescent="0.3">
      <c r="C4" s="250"/>
      <c r="D4" s="254"/>
      <c r="E4" s="249"/>
      <c r="F4" s="249"/>
      <c r="G4" s="13" t="s">
        <v>24</v>
      </c>
      <c r="H4" s="14" t="s">
        <v>5</v>
      </c>
      <c r="I4" s="13" t="s">
        <v>25</v>
      </c>
      <c r="J4" s="13" t="s">
        <v>26</v>
      </c>
      <c r="K4" s="61" t="s">
        <v>6</v>
      </c>
      <c r="L4" s="249"/>
      <c r="M4" s="16" t="s">
        <v>65</v>
      </c>
      <c r="N4" s="45" t="s">
        <v>66</v>
      </c>
      <c r="O4" s="6" t="s">
        <v>119</v>
      </c>
      <c r="P4" s="6" t="s">
        <v>120</v>
      </c>
      <c r="Q4" s="6" t="s">
        <v>121</v>
      </c>
      <c r="R4" s="6" t="s">
        <v>122</v>
      </c>
      <c r="S4" s="6" t="s">
        <v>121</v>
      </c>
      <c r="T4" s="56" t="s">
        <v>123</v>
      </c>
      <c r="U4" s="6" t="s">
        <v>121</v>
      </c>
      <c r="V4" s="56" t="s">
        <v>124</v>
      </c>
      <c r="W4" s="57" t="s">
        <v>125</v>
      </c>
      <c r="X4" s="49"/>
      <c r="Y4" s="49"/>
      <c r="Z4" s="49"/>
      <c r="AA4" s="49"/>
    </row>
    <row r="5" spans="3:27" ht="15.75" thickBot="1" x14ac:dyDescent="0.3">
      <c r="C5" s="2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5">
        <v>10</v>
      </c>
      <c r="M5" s="105">
        <f>M78/(E78-E77-E6)</f>
        <v>0.68242245199409157</v>
      </c>
      <c r="N5" s="106">
        <f>N78/(E78-E77-E6)</f>
        <v>0.31905465288035451</v>
      </c>
      <c r="O5" s="6"/>
      <c r="P5" s="6"/>
      <c r="Q5" s="55"/>
      <c r="R5" s="55"/>
      <c r="S5" s="55"/>
      <c r="U5" s="55"/>
      <c r="W5" s="6"/>
    </row>
    <row r="6" spans="3:27" ht="25.5" customHeight="1" thickBot="1" x14ac:dyDescent="0.3">
      <c r="C6" s="29" t="s">
        <v>114</v>
      </c>
      <c r="D6" s="42" t="s">
        <v>96</v>
      </c>
      <c r="E6" s="43">
        <f>J6+K6+G6</f>
        <v>1476</v>
      </c>
      <c r="F6" s="43">
        <f>F7+F16+F22</f>
        <v>847</v>
      </c>
      <c r="G6" s="43">
        <f>G7+G16+G22</f>
        <v>1404</v>
      </c>
      <c r="H6" s="43">
        <f t="shared" ref="H6:N6" si="0">H7+H16+H22</f>
        <v>0</v>
      </c>
      <c r="I6" s="43">
        <f t="shared" si="0"/>
        <v>0</v>
      </c>
      <c r="J6" s="43">
        <f t="shared" si="0"/>
        <v>0</v>
      </c>
      <c r="K6" s="43">
        <f t="shared" si="0"/>
        <v>72</v>
      </c>
      <c r="L6" s="43"/>
      <c r="M6" s="43">
        <f t="shared" si="0"/>
        <v>0</v>
      </c>
      <c r="N6" s="46">
        <f t="shared" si="0"/>
        <v>0</v>
      </c>
      <c r="O6" s="54">
        <f>SUM(O7+O16+O22)</f>
        <v>612</v>
      </c>
      <c r="P6" s="54">
        <f>SUM(P7+P16+P22)</f>
        <v>792</v>
      </c>
      <c r="Q6" s="11">
        <f t="shared" ref="Q6" si="1">Q7+Q16+Q22</f>
        <v>0</v>
      </c>
      <c r="R6" s="11">
        <f t="shared" ref="R6" si="2">R7+R16+R22</f>
        <v>0</v>
      </c>
      <c r="S6" s="11">
        <f t="shared" ref="S6" si="3">S7+S16+S22</f>
        <v>0</v>
      </c>
      <c r="T6" s="50">
        <f t="shared" ref="T6" si="4">T7+T16+T22</f>
        <v>0</v>
      </c>
      <c r="U6" s="11">
        <f t="shared" ref="U6" si="5">U7+U16+U22</f>
        <v>0</v>
      </c>
      <c r="V6" s="50">
        <f t="shared" ref="V6" si="6">V7+V16+V22</f>
        <v>0</v>
      </c>
      <c r="W6" s="78" t="s">
        <v>136</v>
      </c>
    </row>
    <row r="7" spans="3:27" ht="25.5" customHeight="1" thickBot="1" x14ac:dyDescent="0.3">
      <c r="C7" s="40"/>
      <c r="D7" s="41" t="s">
        <v>97</v>
      </c>
      <c r="E7" s="43">
        <f>SUM(E8:E15)</f>
        <v>969</v>
      </c>
      <c r="F7" s="58">
        <f>SUM(F8:F15)</f>
        <v>587</v>
      </c>
      <c r="G7" s="58">
        <f t="shared" ref="G7:J7" si="7">SUM(G8:G15)</f>
        <v>897</v>
      </c>
      <c r="H7" s="58">
        <f t="shared" si="7"/>
        <v>0</v>
      </c>
      <c r="I7" s="58">
        <f t="shared" si="7"/>
        <v>0</v>
      </c>
      <c r="J7" s="58">
        <f t="shared" si="7"/>
        <v>0</v>
      </c>
      <c r="K7" s="58">
        <f t="shared" ref="K7" si="8">SUM(K8:K15)</f>
        <v>72</v>
      </c>
      <c r="L7" s="58"/>
      <c r="M7" s="58">
        <f t="shared" ref="M7" si="9">SUM(M8:M15)</f>
        <v>0</v>
      </c>
      <c r="N7" s="59">
        <f t="shared" ref="N7" si="10">SUM(N8:N15)</f>
        <v>0</v>
      </c>
      <c r="O7" s="60">
        <f t="shared" ref="O7" si="11">SUM(O8:O15)</f>
        <v>391</v>
      </c>
      <c r="P7" s="60">
        <f t="shared" ref="P7" si="12">SUM(P8:P15)</f>
        <v>506</v>
      </c>
      <c r="Q7" s="60">
        <f t="shared" ref="Q7" si="13">SUM(Q8:Q15)</f>
        <v>0</v>
      </c>
      <c r="R7" s="60">
        <f t="shared" ref="R7" si="14">SUM(R8:R15)</f>
        <v>0</v>
      </c>
      <c r="S7" s="60">
        <f t="shared" ref="S7" si="15">SUM(S8:S15)</f>
        <v>0</v>
      </c>
      <c r="T7" s="59">
        <f t="shared" ref="T7" si="16">SUM(T8:T15)</f>
        <v>0</v>
      </c>
      <c r="U7" s="60">
        <f t="shared" ref="U7" si="17">SUM(U8:U15)</f>
        <v>0</v>
      </c>
      <c r="V7" s="59">
        <f t="shared" ref="V7" si="18">SUM(V8:V15)</f>
        <v>0</v>
      </c>
      <c r="W7" s="77" t="s">
        <v>135</v>
      </c>
    </row>
    <row r="8" spans="3:27" ht="15.75" customHeight="1" thickBot="1" x14ac:dyDescent="0.3">
      <c r="C8" s="31" t="s">
        <v>98</v>
      </c>
      <c r="D8" s="28" t="s">
        <v>69</v>
      </c>
      <c r="E8" s="43">
        <f>J8+K8+G8+H8+I8</f>
        <v>135</v>
      </c>
      <c r="F8" s="1">
        <v>48</v>
      </c>
      <c r="G8" s="1">
        <v>117</v>
      </c>
      <c r="H8" s="1"/>
      <c r="I8" s="1"/>
      <c r="J8" s="1"/>
      <c r="K8" s="1">
        <v>18</v>
      </c>
      <c r="L8" s="5">
        <v>1</v>
      </c>
      <c r="M8" s="66"/>
      <c r="N8" s="66"/>
      <c r="O8" s="6">
        <v>51</v>
      </c>
      <c r="P8" s="6">
        <v>66</v>
      </c>
      <c r="Q8" s="6"/>
      <c r="R8" s="6"/>
      <c r="S8" s="6"/>
      <c r="T8" s="56"/>
      <c r="U8" s="6"/>
      <c r="V8" s="56"/>
      <c r="W8" s="6" t="s">
        <v>126</v>
      </c>
    </row>
    <row r="9" spans="3:27" ht="19.5" customHeight="1" thickBot="1" x14ac:dyDescent="0.3">
      <c r="C9" s="31" t="s">
        <v>99</v>
      </c>
      <c r="D9" s="28" t="s">
        <v>70</v>
      </c>
      <c r="E9" s="43">
        <f t="shared" ref="E9:E40" si="19">J9+K9+G9+H9+I9</f>
        <v>213</v>
      </c>
      <c r="F9" s="1">
        <v>100</v>
      </c>
      <c r="G9" s="1">
        <f>O9+P9</f>
        <v>195</v>
      </c>
      <c r="H9" s="1"/>
      <c r="I9" s="1"/>
      <c r="J9" s="1"/>
      <c r="K9" s="1">
        <v>18</v>
      </c>
      <c r="L9" s="5">
        <v>1</v>
      </c>
      <c r="M9" s="66"/>
      <c r="N9" s="66"/>
      <c r="O9" s="6">
        <v>85</v>
      </c>
      <c r="P9" s="6">
        <v>110</v>
      </c>
      <c r="Q9" s="6"/>
      <c r="R9" s="6"/>
      <c r="S9" s="6"/>
      <c r="T9" s="56"/>
      <c r="U9" s="6"/>
      <c r="V9" s="56"/>
      <c r="W9" s="6" t="s">
        <v>127</v>
      </c>
    </row>
    <row r="10" spans="3:27" ht="14.25" customHeight="1" thickBot="1" x14ac:dyDescent="0.3">
      <c r="C10" s="31" t="s">
        <v>100</v>
      </c>
      <c r="D10" s="28" t="s">
        <v>71</v>
      </c>
      <c r="E10" s="43">
        <f t="shared" si="19"/>
        <v>96</v>
      </c>
      <c r="F10" s="1">
        <v>78</v>
      </c>
      <c r="G10" s="1">
        <f>O10+P10</f>
        <v>78</v>
      </c>
      <c r="H10" s="1"/>
      <c r="I10" s="1"/>
      <c r="J10" s="1"/>
      <c r="K10" s="1">
        <v>18</v>
      </c>
      <c r="L10" s="5">
        <v>1</v>
      </c>
      <c r="M10" s="66"/>
      <c r="N10" s="66"/>
      <c r="O10" s="6">
        <v>34</v>
      </c>
      <c r="P10" s="6">
        <v>44</v>
      </c>
      <c r="Q10" s="6"/>
      <c r="R10" s="6"/>
      <c r="S10" s="6"/>
      <c r="T10" s="56"/>
      <c r="U10" s="6"/>
      <c r="V10" s="56"/>
      <c r="W10" s="6" t="s">
        <v>128</v>
      </c>
    </row>
    <row r="11" spans="3:27" ht="16.5" customHeight="1" thickBot="1" x14ac:dyDescent="0.3">
      <c r="C11" s="31" t="s">
        <v>101</v>
      </c>
      <c r="D11" s="28" t="s">
        <v>72</v>
      </c>
      <c r="E11" s="43">
        <f t="shared" si="19"/>
        <v>156</v>
      </c>
      <c r="F11" s="1">
        <v>156</v>
      </c>
      <c r="G11" s="1">
        <f t="shared" ref="G11:G31" si="20">O11+P11</f>
        <v>156</v>
      </c>
      <c r="H11" s="1"/>
      <c r="I11" s="1"/>
      <c r="J11" s="1"/>
      <c r="K11" s="1"/>
      <c r="L11" s="5">
        <v>1</v>
      </c>
      <c r="M11" s="66"/>
      <c r="N11" s="66"/>
      <c r="O11" s="6">
        <v>68</v>
      </c>
      <c r="P11" s="6">
        <v>88</v>
      </c>
      <c r="Q11" s="6"/>
      <c r="R11" s="6"/>
      <c r="S11" s="6"/>
      <c r="T11" s="56"/>
      <c r="U11" s="6"/>
      <c r="V11" s="56"/>
      <c r="W11" s="6" t="s">
        <v>127</v>
      </c>
    </row>
    <row r="12" spans="3:27" ht="15.75" thickBot="1" x14ac:dyDescent="0.3">
      <c r="C12" s="31" t="s">
        <v>102</v>
      </c>
      <c r="D12" s="28" t="s">
        <v>73</v>
      </c>
      <c r="E12" s="43">
        <f t="shared" si="19"/>
        <v>174</v>
      </c>
      <c r="F12" s="1">
        <v>56</v>
      </c>
      <c r="G12" s="1">
        <f t="shared" si="20"/>
        <v>156</v>
      </c>
      <c r="H12" s="1"/>
      <c r="I12" s="1"/>
      <c r="J12" s="1"/>
      <c r="K12" s="1">
        <v>18</v>
      </c>
      <c r="L12" s="5">
        <v>1</v>
      </c>
      <c r="M12" s="66"/>
      <c r="N12" s="66"/>
      <c r="O12" s="6">
        <v>68</v>
      </c>
      <c r="P12" s="6">
        <v>88</v>
      </c>
      <c r="Q12" s="6"/>
      <c r="R12" s="6"/>
      <c r="S12" s="6"/>
      <c r="T12" s="56"/>
      <c r="U12" s="6"/>
      <c r="V12" s="56"/>
      <c r="W12" s="6" t="s">
        <v>127</v>
      </c>
    </row>
    <row r="13" spans="3:27" ht="15" customHeight="1" thickBot="1" x14ac:dyDescent="0.3">
      <c r="C13" s="31" t="s">
        <v>103</v>
      </c>
      <c r="D13" s="28" t="s">
        <v>74</v>
      </c>
      <c r="E13" s="43">
        <f t="shared" si="19"/>
        <v>78</v>
      </c>
      <c r="F13" s="1">
        <v>78</v>
      </c>
      <c r="G13" s="1">
        <f t="shared" si="20"/>
        <v>78</v>
      </c>
      <c r="H13" s="1"/>
      <c r="I13" s="1"/>
      <c r="J13" s="1"/>
      <c r="K13" s="1"/>
      <c r="L13" s="5">
        <v>1</v>
      </c>
      <c r="M13" s="66"/>
      <c r="N13" s="66"/>
      <c r="O13" s="6">
        <v>34</v>
      </c>
      <c r="P13" s="6">
        <v>44</v>
      </c>
      <c r="Q13" s="6"/>
      <c r="R13" s="6"/>
      <c r="S13" s="6"/>
      <c r="T13" s="56"/>
      <c r="U13" s="6"/>
      <c r="V13" s="56"/>
      <c r="W13" s="6" t="s">
        <v>128</v>
      </c>
    </row>
    <row r="14" spans="3:27" ht="26.25" thickBot="1" x14ac:dyDescent="0.3">
      <c r="C14" s="31" t="s">
        <v>104</v>
      </c>
      <c r="D14" s="28" t="s">
        <v>176</v>
      </c>
      <c r="E14" s="43">
        <f t="shared" si="19"/>
        <v>78</v>
      </c>
      <c r="F14" s="1">
        <v>35</v>
      </c>
      <c r="G14" s="1">
        <f t="shared" si="20"/>
        <v>78</v>
      </c>
      <c r="H14" s="1"/>
      <c r="I14" s="1"/>
      <c r="J14" s="1"/>
      <c r="K14" s="1"/>
      <c r="L14" s="5">
        <v>1</v>
      </c>
      <c r="M14" s="66"/>
      <c r="N14" s="66"/>
      <c r="O14" s="6">
        <v>34</v>
      </c>
      <c r="P14" s="6">
        <v>44</v>
      </c>
      <c r="Q14" s="6"/>
      <c r="R14" s="6"/>
      <c r="S14" s="6"/>
      <c r="T14" s="56"/>
      <c r="U14" s="6"/>
      <c r="V14" s="56"/>
      <c r="W14" s="6" t="s">
        <v>128</v>
      </c>
    </row>
    <row r="15" spans="3:27" ht="19.5" customHeight="1" thickBot="1" x14ac:dyDescent="0.3">
      <c r="C15" s="31" t="s">
        <v>105</v>
      </c>
      <c r="D15" s="28" t="s">
        <v>75</v>
      </c>
      <c r="E15" s="43">
        <f t="shared" si="19"/>
        <v>39</v>
      </c>
      <c r="F15" s="1">
        <v>36</v>
      </c>
      <c r="G15" s="1">
        <f t="shared" si="20"/>
        <v>39</v>
      </c>
      <c r="H15" s="1"/>
      <c r="I15" s="1"/>
      <c r="J15" s="1"/>
      <c r="K15" s="1"/>
      <c r="L15" s="5">
        <v>1</v>
      </c>
      <c r="M15" s="66"/>
      <c r="N15" s="67"/>
      <c r="O15" s="6">
        <v>17</v>
      </c>
      <c r="P15" s="6">
        <v>22</v>
      </c>
      <c r="Q15" s="6"/>
      <c r="R15" s="6"/>
      <c r="S15" s="6"/>
      <c r="T15" s="56"/>
      <c r="U15" s="6"/>
      <c r="V15" s="56"/>
      <c r="W15" s="35" t="s">
        <v>128</v>
      </c>
    </row>
    <row r="16" spans="3:27" ht="47.25" customHeight="1" thickBot="1" x14ac:dyDescent="0.3">
      <c r="C16" s="44"/>
      <c r="D16" s="30" t="s">
        <v>82</v>
      </c>
      <c r="E16" s="43">
        <f t="shared" si="19"/>
        <v>390</v>
      </c>
      <c r="F16" s="107">
        <f>SUM(F17:F21)</f>
        <v>220</v>
      </c>
      <c r="G16" s="108">
        <f t="shared" si="20"/>
        <v>390</v>
      </c>
      <c r="H16" s="107">
        <f t="shared" ref="H16:K16" si="21">SUM(H17:H21)</f>
        <v>0</v>
      </c>
      <c r="I16" s="107">
        <f t="shared" si="21"/>
        <v>0</v>
      </c>
      <c r="J16" s="107">
        <f t="shared" si="21"/>
        <v>0</v>
      </c>
      <c r="K16" s="107">
        <f t="shared" si="21"/>
        <v>0</v>
      </c>
      <c r="L16" s="107"/>
      <c r="M16" s="107"/>
      <c r="N16" s="109"/>
      <c r="O16" s="110">
        <f t="shared" ref="O16" si="22">SUM(O17:O21)</f>
        <v>170</v>
      </c>
      <c r="P16" s="110">
        <f t="shared" ref="P16" si="23">SUM(P17:P21)</f>
        <v>220</v>
      </c>
      <c r="Q16" s="111">
        <f t="shared" ref="Q16" si="24">SUM(Q17:Q21)</f>
        <v>0</v>
      </c>
      <c r="R16" s="110">
        <f t="shared" ref="R16" si="25">SUM(R17:R21)</f>
        <v>0</v>
      </c>
      <c r="S16" s="110">
        <f t="shared" ref="S16" si="26">SUM(S17:S21)</f>
        <v>0</v>
      </c>
      <c r="T16" s="112">
        <f t="shared" ref="T16" si="27">SUM(T17:T21)</f>
        <v>0</v>
      </c>
      <c r="U16" s="110">
        <f t="shared" ref="U16" si="28">SUM(U17:U21)</f>
        <v>0</v>
      </c>
      <c r="V16" s="112">
        <f t="shared" ref="V16" si="29">SUM(V17:V21)</f>
        <v>0</v>
      </c>
      <c r="W16" s="77" t="s">
        <v>133</v>
      </c>
    </row>
    <row r="17" spans="3:24" ht="17.25" customHeight="1" thickBot="1" x14ac:dyDescent="0.3">
      <c r="C17" s="31" t="s">
        <v>106</v>
      </c>
      <c r="D17" s="28" t="s">
        <v>76</v>
      </c>
      <c r="E17" s="43">
        <f t="shared" si="19"/>
        <v>117</v>
      </c>
      <c r="F17" s="1">
        <v>42</v>
      </c>
      <c r="G17" s="1">
        <f t="shared" si="20"/>
        <v>117</v>
      </c>
      <c r="H17" s="1"/>
      <c r="I17" s="1"/>
      <c r="J17" s="1"/>
      <c r="K17" s="1"/>
      <c r="L17" s="5">
        <v>1</v>
      </c>
      <c r="M17" s="66"/>
      <c r="N17" s="66"/>
      <c r="O17" s="6">
        <v>51</v>
      </c>
      <c r="P17" s="6">
        <v>66</v>
      </c>
      <c r="Q17" s="6"/>
      <c r="R17" s="6"/>
      <c r="S17" s="6"/>
      <c r="T17" s="64"/>
      <c r="U17" s="6"/>
      <c r="V17" s="56"/>
      <c r="W17" s="6" t="s">
        <v>127</v>
      </c>
    </row>
    <row r="18" spans="3:24" ht="17.25" customHeight="1" thickBot="1" x14ac:dyDescent="0.3">
      <c r="C18" s="31" t="s">
        <v>107</v>
      </c>
      <c r="D18" s="28" t="s">
        <v>77</v>
      </c>
      <c r="E18" s="43">
        <f t="shared" si="19"/>
        <v>78</v>
      </c>
      <c r="F18" s="1">
        <v>78</v>
      </c>
      <c r="G18" s="1">
        <f t="shared" si="20"/>
        <v>78</v>
      </c>
      <c r="H18" s="1"/>
      <c r="I18" s="1"/>
      <c r="J18" s="1"/>
      <c r="K18" s="1"/>
      <c r="L18" s="5">
        <v>1</v>
      </c>
      <c r="M18" s="66"/>
      <c r="N18" s="66"/>
      <c r="O18" s="6">
        <v>34</v>
      </c>
      <c r="P18" s="6">
        <v>44</v>
      </c>
      <c r="Q18" s="6"/>
      <c r="R18" s="6"/>
      <c r="S18" s="6"/>
      <c r="T18" s="64"/>
      <c r="U18" s="6"/>
      <c r="V18" s="56"/>
      <c r="W18" s="6" t="s">
        <v>129</v>
      </c>
    </row>
    <row r="19" spans="3:24" ht="15.75" thickBot="1" x14ac:dyDescent="0.3">
      <c r="C19" s="31" t="s">
        <v>108</v>
      </c>
      <c r="D19" s="28" t="s">
        <v>78</v>
      </c>
      <c r="E19" s="43">
        <f t="shared" si="19"/>
        <v>39</v>
      </c>
      <c r="F19" s="1">
        <v>20</v>
      </c>
      <c r="G19" s="1">
        <f t="shared" si="20"/>
        <v>39</v>
      </c>
      <c r="H19" s="1"/>
      <c r="I19" s="1"/>
      <c r="J19" s="1"/>
      <c r="K19" s="1"/>
      <c r="L19" s="5">
        <v>1</v>
      </c>
      <c r="M19" s="66"/>
      <c r="N19" s="66"/>
      <c r="O19" s="6">
        <v>17</v>
      </c>
      <c r="P19" s="6">
        <v>22</v>
      </c>
      <c r="Q19" s="6"/>
      <c r="R19" s="64"/>
      <c r="S19" s="6"/>
      <c r="T19" s="64"/>
      <c r="U19" s="6"/>
      <c r="V19" s="56"/>
      <c r="W19" s="6" t="s">
        <v>130</v>
      </c>
    </row>
    <row r="20" spans="3:24" ht="15.75" thickBot="1" x14ac:dyDescent="0.3">
      <c r="C20" s="31" t="s">
        <v>109</v>
      </c>
      <c r="D20" s="28" t="s">
        <v>79</v>
      </c>
      <c r="E20" s="43">
        <f t="shared" si="19"/>
        <v>78</v>
      </c>
      <c r="F20" s="1">
        <v>40</v>
      </c>
      <c r="G20" s="1">
        <f t="shared" si="20"/>
        <v>78</v>
      </c>
      <c r="H20" s="1"/>
      <c r="I20" s="1"/>
      <c r="J20" s="1"/>
      <c r="K20" s="1"/>
      <c r="L20" s="5">
        <v>1</v>
      </c>
      <c r="M20" s="66"/>
      <c r="N20" s="66"/>
      <c r="O20" s="6">
        <v>34</v>
      </c>
      <c r="P20" s="6">
        <v>44</v>
      </c>
      <c r="Q20" s="6"/>
      <c r="R20" s="64"/>
      <c r="S20" s="6"/>
      <c r="T20" s="64"/>
      <c r="U20" s="6"/>
      <c r="V20" s="56"/>
      <c r="W20" s="6" t="s">
        <v>128</v>
      </c>
    </row>
    <row r="21" spans="3:24" ht="15.75" thickBot="1" x14ac:dyDescent="0.3">
      <c r="C21" s="31" t="s">
        <v>110</v>
      </c>
      <c r="D21" s="28" t="s">
        <v>80</v>
      </c>
      <c r="E21" s="43">
        <f t="shared" si="19"/>
        <v>78</v>
      </c>
      <c r="F21" s="1">
        <v>40</v>
      </c>
      <c r="G21" s="1">
        <f t="shared" si="20"/>
        <v>78</v>
      </c>
      <c r="H21" s="1"/>
      <c r="I21" s="1"/>
      <c r="J21" s="1"/>
      <c r="K21" s="1"/>
      <c r="L21" s="5">
        <v>1</v>
      </c>
      <c r="M21" s="66"/>
      <c r="N21" s="67"/>
      <c r="O21" s="6">
        <v>34</v>
      </c>
      <c r="P21" s="6">
        <v>44</v>
      </c>
      <c r="Q21" s="55"/>
      <c r="R21" s="87"/>
      <c r="S21" s="55"/>
      <c r="T21" s="87"/>
      <c r="U21" s="55"/>
      <c r="W21" s="63" t="s">
        <v>128</v>
      </c>
    </row>
    <row r="22" spans="3:24" ht="29.25" customHeight="1" thickBot="1" x14ac:dyDescent="0.3">
      <c r="C22" s="31"/>
      <c r="D22" s="30" t="s">
        <v>113</v>
      </c>
      <c r="E22" s="43">
        <f t="shared" si="19"/>
        <v>117</v>
      </c>
      <c r="F22" s="107">
        <v>40</v>
      </c>
      <c r="G22" s="108">
        <f t="shared" si="20"/>
        <v>117</v>
      </c>
      <c r="H22" s="107">
        <f t="shared" ref="H22:V22" si="30">SUM(H23:H24)</f>
        <v>0</v>
      </c>
      <c r="I22" s="107">
        <f t="shared" si="30"/>
        <v>0</v>
      </c>
      <c r="J22" s="107">
        <f t="shared" si="30"/>
        <v>0</v>
      </c>
      <c r="K22" s="107">
        <f t="shared" si="30"/>
        <v>0</v>
      </c>
      <c r="L22" s="107">
        <f t="shared" si="30"/>
        <v>2</v>
      </c>
      <c r="M22" s="107"/>
      <c r="N22" s="109"/>
      <c r="O22" s="110">
        <f t="shared" si="30"/>
        <v>51</v>
      </c>
      <c r="P22" s="110">
        <f t="shared" si="30"/>
        <v>66</v>
      </c>
      <c r="Q22" s="110">
        <f t="shared" si="30"/>
        <v>0</v>
      </c>
      <c r="R22" s="111">
        <f t="shared" si="30"/>
        <v>0</v>
      </c>
      <c r="S22" s="110">
        <f t="shared" si="30"/>
        <v>0</v>
      </c>
      <c r="T22" s="110">
        <f t="shared" si="30"/>
        <v>0</v>
      </c>
      <c r="U22" s="110">
        <f t="shared" si="30"/>
        <v>0</v>
      </c>
      <c r="V22" s="112">
        <f t="shared" si="30"/>
        <v>0</v>
      </c>
      <c r="W22" s="77" t="s">
        <v>134</v>
      </c>
    </row>
    <row r="23" spans="3:24" ht="49.5" customHeight="1" thickBot="1" x14ac:dyDescent="0.3">
      <c r="C23" s="31" t="s">
        <v>111</v>
      </c>
      <c r="D23" s="28" t="s">
        <v>140</v>
      </c>
      <c r="E23" s="43">
        <f t="shared" si="19"/>
        <v>39</v>
      </c>
      <c r="F23" s="1">
        <v>10</v>
      </c>
      <c r="G23" s="1">
        <v>39</v>
      </c>
      <c r="H23" s="1"/>
      <c r="I23" s="1"/>
      <c r="J23" s="1"/>
      <c r="K23" s="1"/>
      <c r="L23" s="5">
        <v>1</v>
      </c>
      <c r="M23" s="68"/>
      <c r="N23" s="66"/>
      <c r="O23" s="6">
        <v>17</v>
      </c>
      <c r="P23" s="6">
        <v>22</v>
      </c>
      <c r="Q23" s="6"/>
      <c r="R23" s="64"/>
      <c r="S23" s="6"/>
      <c r="T23" s="64"/>
      <c r="U23" s="6"/>
      <c r="V23" s="56"/>
      <c r="W23" s="6" t="s">
        <v>128</v>
      </c>
    </row>
    <row r="24" spans="3:24" ht="17.25" customHeight="1" thickBot="1" x14ac:dyDescent="0.3">
      <c r="C24" s="31" t="s">
        <v>112</v>
      </c>
      <c r="D24" s="28" t="s">
        <v>81</v>
      </c>
      <c r="E24" s="43">
        <f t="shared" si="19"/>
        <v>78</v>
      </c>
      <c r="F24" s="1">
        <v>30</v>
      </c>
      <c r="G24" s="1">
        <f t="shared" si="20"/>
        <v>78</v>
      </c>
      <c r="H24" s="1"/>
      <c r="I24" s="1"/>
      <c r="J24" s="1"/>
      <c r="K24" s="1"/>
      <c r="L24" s="5">
        <v>1</v>
      </c>
      <c r="M24" s="66">
        <v>78</v>
      </c>
      <c r="N24" s="66">
        <v>0</v>
      </c>
      <c r="O24" s="53">
        <v>34</v>
      </c>
      <c r="P24" s="53">
        <v>44</v>
      </c>
      <c r="Q24" s="6"/>
      <c r="R24" s="64"/>
      <c r="S24" s="6"/>
      <c r="T24" s="64"/>
      <c r="U24" s="6"/>
      <c r="V24" s="64"/>
      <c r="W24" s="63" t="s">
        <v>130</v>
      </c>
    </row>
    <row r="25" spans="3:24" ht="31.5" customHeight="1" thickBot="1" x14ac:dyDescent="0.3">
      <c r="C25" s="9" t="s">
        <v>27</v>
      </c>
      <c r="D25" s="10" t="s">
        <v>92</v>
      </c>
      <c r="E25" s="43">
        <f t="shared" si="19"/>
        <v>432</v>
      </c>
      <c r="F25" s="11">
        <f>F26+F27+F28+F29+F30+F31</f>
        <v>262</v>
      </c>
      <c r="G25" s="62">
        <f>SUM(G26:G30)</f>
        <v>424</v>
      </c>
      <c r="H25" s="62">
        <f t="shared" ref="H25:K25" si="31">SUM(H26:H30)</f>
        <v>0</v>
      </c>
      <c r="I25" s="62">
        <f t="shared" si="31"/>
        <v>0</v>
      </c>
      <c r="J25" s="62">
        <f t="shared" si="31"/>
        <v>0</v>
      </c>
      <c r="K25" s="62">
        <f t="shared" si="31"/>
        <v>8</v>
      </c>
      <c r="L25" s="11"/>
      <c r="M25" s="11">
        <f>M26+M27+M28+M29+M30+M31</f>
        <v>432</v>
      </c>
      <c r="N25" s="47">
        <f t="shared" ref="N25:P25" si="32">N26+N27+N28+N29+N30+N31</f>
        <v>0</v>
      </c>
      <c r="O25" s="11">
        <f t="shared" si="32"/>
        <v>0</v>
      </c>
      <c r="P25" s="11">
        <f t="shared" si="32"/>
        <v>0</v>
      </c>
      <c r="Q25" s="11">
        <f>SUM(Q26:Q31)</f>
        <v>168</v>
      </c>
      <c r="R25" s="11">
        <f t="shared" ref="R25:V25" si="33">SUM(R26:R31)</f>
        <v>115</v>
      </c>
      <c r="S25" s="11">
        <f t="shared" si="33"/>
        <v>55</v>
      </c>
      <c r="T25" s="11">
        <f t="shared" si="33"/>
        <v>36</v>
      </c>
      <c r="U25" s="11">
        <f t="shared" si="33"/>
        <v>22</v>
      </c>
      <c r="V25" s="11">
        <f t="shared" si="33"/>
        <v>36</v>
      </c>
      <c r="W25" s="78" t="s">
        <v>190</v>
      </c>
      <c r="X25" s="47"/>
    </row>
    <row r="26" spans="3:24" ht="16.5" customHeight="1" thickBot="1" x14ac:dyDescent="0.3">
      <c r="C26" s="17" t="s">
        <v>28</v>
      </c>
      <c r="D26" s="12" t="s">
        <v>29</v>
      </c>
      <c r="E26" s="43">
        <f t="shared" si="19"/>
        <v>72</v>
      </c>
      <c r="F26" s="18"/>
      <c r="G26" s="1">
        <v>72</v>
      </c>
      <c r="H26" s="8"/>
      <c r="I26" s="8"/>
      <c r="J26" s="8"/>
      <c r="K26" s="8"/>
      <c r="L26" s="8"/>
      <c r="M26" s="69">
        <v>72</v>
      </c>
      <c r="N26" s="70">
        <v>0</v>
      </c>
      <c r="O26" s="52"/>
      <c r="P26" s="52"/>
      <c r="Q26" s="52">
        <v>72</v>
      </c>
      <c r="R26" s="51"/>
      <c r="S26" s="52"/>
      <c r="T26" s="51"/>
      <c r="U26" s="52"/>
      <c r="V26" s="104"/>
      <c r="W26" s="25" t="s">
        <v>131</v>
      </c>
      <c r="X26" s="70"/>
    </row>
    <row r="27" spans="3:24" ht="39" customHeight="1" thickBot="1" x14ac:dyDescent="0.3">
      <c r="C27" s="17" t="s">
        <v>30</v>
      </c>
      <c r="D27" s="12" t="s">
        <v>83</v>
      </c>
      <c r="E27" s="43">
        <f t="shared" si="19"/>
        <v>108</v>
      </c>
      <c r="F27" s="18">
        <v>100</v>
      </c>
      <c r="G27" s="1">
        <v>100</v>
      </c>
      <c r="H27" s="8"/>
      <c r="I27" s="8"/>
      <c r="J27" s="8"/>
      <c r="K27" s="8">
        <v>8</v>
      </c>
      <c r="L27" s="8">
        <v>2.2999999999999998</v>
      </c>
      <c r="M27" s="71">
        <v>108</v>
      </c>
      <c r="N27" s="72">
        <v>0</v>
      </c>
      <c r="O27" s="6"/>
      <c r="P27" s="6"/>
      <c r="Q27" s="6">
        <v>42</v>
      </c>
      <c r="R27" s="64">
        <v>33</v>
      </c>
      <c r="S27" s="6">
        <v>33</v>
      </c>
      <c r="T27" s="64"/>
      <c r="U27" s="6"/>
      <c r="V27" s="56"/>
      <c r="W27" s="6" t="s">
        <v>170</v>
      </c>
      <c r="X27" s="72"/>
    </row>
    <row r="28" spans="3:24" ht="39" customHeight="1" thickBot="1" x14ac:dyDescent="0.3">
      <c r="C28" s="17" t="s">
        <v>31</v>
      </c>
      <c r="D28" s="12" t="s">
        <v>32</v>
      </c>
      <c r="E28" s="43">
        <f t="shared" si="19"/>
        <v>72</v>
      </c>
      <c r="F28" s="18">
        <v>18</v>
      </c>
      <c r="G28" s="1">
        <v>72</v>
      </c>
      <c r="H28" s="8"/>
      <c r="I28" s="8"/>
      <c r="J28" s="8"/>
      <c r="K28" s="8"/>
      <c r="L28" s="8">
        <v>2</v>
      </c>
      <c r="M28" s="71">
        <v>72</v>
      </c>
      <c r="N28" s="72">
        <v>0</v>
      </c>
      <c r="O28" s="6"/>
      <c r="P28" s="6"/>
      <c r="Q28" s="6">
        <v>26</v>
      </c>
      <c r="R28" s="64">
        <v>46</v>
      </c>
      <c r="S28" s="6"/>
      <c r="T28" s="64"/>
      <c r="U28" s="6"/>
      <c r="V28" s="56"/>
      <c r="W28" s="6" t="s">
        <v>130</v>
      </c>
      <c r="X28" s="72"/>
    </row>
    <row r="29" spans="3:24" ht="18" customHeight="1" thickBot="1" x14ac:dyDescent="0.3">
      <c r="C29" s="17" t="s">
        <v>33</v>
      </c>
      <c r="D29" s="12" t="s">
        <v>34</v>
      </c>
      <c r="E29" s="43">
        <f t="shared" si="19"/>
        <v>144</v>
      </c>
      <c r="F29" s="18">
        <v>144</v>
      </c>
      <c r="G29" s="1">
        <v>144</v>
      </c>
      <c r="H29" s="8"/>
      <c r="I29" s="8"/>
      <c r="J29" s="8"/>
      <c r="K29" s="8"/>
      <c r="L29" s="75" t="s">
        <v>137</v>
      </c>
      <c r="M29" s="71">
        <v>144</v>
      </c>
      <c r="N29" s="73">
        <v>0</v>
      </c>
      <c r="O29" s="63"/>
      <c r="P29" s="63"/>
      <c r="Q29" s="63">
        <v>28</v>
      </c>
      <c r="R29" s="65">
        <v>36</v>
      </c>
      <c r="S29" s="63">
        <v>22</v>
      </c>
      <c r="T29" s="65">
        <v>36</v>
      </c>
      <c r="U29" s="63">
        <v>22</v>
      </c>
      <c r="V29" s="103"/>
      <c r="W29" s="6" t="s">
        <v>138</v>
      </c>
      <c r="X29" s="73"/>
    </row>
    <row r="30" spans="3:24" ht="27" customHeight="1" thickBot="1" x14ac:dyDescent="0.3">
      <c r="C30" s="17" t="s">
        <v>35</v>
      </c>
      <c r="D30" s="12" t="s">
        <v>84</v>
      </c>
      <c r="E30" s="43">
        <f t="shared" si="19"/>
        <v>36</v>
      </c>
      <c r="F30" s="18"/>
      <c r="G30" s="1">
        <v>36</v>
      </c>
      <c r="H30" s="8"/>
      <c r="I30" s="8"/>
      <c r="J30" s="8"/>
      <c r="K30" s="8"/>
      <c r="L30" s="8">
        <v>2</v>
      </c>
      <c r="M30" s="74">
        <v>36</v>
      </c>
      <c r="N30" s="73">
        <v>0</v>
      </c>
      <c r="O30" s="6"/>
      <c r="P30" s="6"/>
      <c r="Q30" s="6"/>
      <c r="R30" s="64"/>
      <c r="S30" s="6"/>
      <c r="T30" s="64"/>
      <c r="U30" s="6"/>
      <c r="V30" s="56">
        <v>36</v>
      </c>
      <c r="W30" s="25" t="s">
        <v>186</v>
      </c>
      <c r="X30" s="73"/>
    </row>
    <row r="31" spans="3:24" ht="26.25" thickBot="1" x14ac:dyDescent="0.3">
      <c r="C31" s="38" t="s">
        <v>93</v>
      </c>
      <c r="D31" s="39" t="s">
        <v>94</v>
      </c>
      <c r="E31" s="18"/>
      <c r="F31" s="18"/>
      <c r="G31" s="1">
        <f t="shared" si="20"/>
        <v>0</v>
      </c>
      <c r="H31" s="8"/>
      <c r="I31" s="8"/>
      <c r="J31" s="8"/>
      <c r="K31" s="8"/>
      <c r="L31" s="8"/>
      <c r="M31" s="80"/>
      <c r="N31" s="81"/>
      <c r="O31" s="6"/>
      <c r="P31" s="6"/>
      <c r="Q31" s="6"/>
      <c r="R31" s="64"/>
      <c r="S31" s="6"/>
      <c r="T31" s="64"/>
      <c r="U31" s="6"/>
      <c r="V31" s="64"/>
      <c r="W31" s="6"/>
      <c r="X31" s="81"/>
    </row>
    <row r="32" spans="3:24" ht="27.75" customHeight="1" thickBot="1" x14ac:dyDescent="0.3">
      <c r="C32" s="9" t="s">
        <v>7</v>
      </c>
      <c r="D32" s="9" t="s">
        <v>8</v>
      </c>
      <c r="E32" s="11">
        <f t="shared" ref="E32:K32" si="34">E33+E34+E35+E36+E37+E38+E39+E40</f>
        <v>468</v>
      </c>
      <c r="F32" s="11">
        <f t="shared" si="34"/>
        <v>276</v>
      </c>
      <c r="G32" s="11">
        <f t="shared" si="34"/>
        <v>430</v>
      </c>
      <c r="H32" s="11">
        <f t="shared" si="34"/>
        <v>0</v>
      </c>
      <c r="I32" s="11">
        <f t="shared" si="34"/>
        <v>0</v>
      </c>
      <c r="J32" s="11">
        <f t="shared" si="34"/>
        <v>6</v>
      </c>
      <c r="K32" s="11">
        <f t="shared" si="34"/>
        <v>32</v>
      </c>
      <c r="L32" s="11"/>
      <c r="M32" s="11">
        <f>M33+M34+M35+M36+M37+M38+M39+M40</f>
        <v>432</v>
      </c>
      <c r="N32" s="11">
        <f t="shared" ref="N32:P32" si="35">N33+N34+N35+N36+N37+N38+N39+N40</f>
        <v>36</v>
      </c>
      <c r="O32" s="11">
        <f t="shared" si="35"/>
        <v>0</v>
      </c>
      <c r="P32" s="11">
        <f t="shared" si="35"/>
        <v>0</v>
      </c>
      <c r="Q32" s="11">
        <f>SUM(Q33:Q40)</f>
        <v>240</v>
      </c>
      <c r="R32" s="11">
        <f t="shared" ref="R32:V32" si="36">SUM(R33:R40)</f>
        <v>120</v>
      </c>
      <c r="S32" s="11">
        <f t="shared" si="36"/>
        <v>0</v>
      </c>
      <c r="T32" s="11">
        <f t="shared" si="36"/>
        <v>0</v>
      </c>
      <c r="U32" s="11">
        <f t="shared" si="36"/>
        <v>30</v>
      </c>
      <c r="V32" s="11">
        <f t="shared" si="36"/>
        <v>78</v>
      </c>
      <c r="W32" s="78" t="s">
        <v>191</v>
      </c>
      <c r="X32" s="11"/>
    </row>
    <row r="33" spans="1:24" ht="18" customHeight="1" thickBot="1" x14ac:dyDescent="0.3">
      <c r="C33" s="19" t="s">
        <v>9</v>
      </c>
      <c r="D33" s="19" t="s">
        <v>85</v>
      </c>
      <c r="E33" s="43">
        <f t="shared" si="19"/>
        <v>72</v>
      </c>
      <c r="F33" s="3">
        <v>36</v>
      </c>
      <c r="G33" s="3">
        <v>64</v>
      </c>
      <c r="H33" s="3"/>
      <c r="I33" s="3"/>
      <c r="J33" s="3"/>
      <c r="K33" s="3">
        <v>8</v>
      </c>
      <c r="L33" s="8">
        <v>2</v>
      </c>
      <c r="M33" s="84">
        <v>72</v>
      </c>
      <c r="N33" s="85">
        <v>0</v>
      </c>
      <c r="O33" s="82"/>
      <c r="P33" s="82"/>
      <c r="Q33" s="82">
        <v>32</v>
      </c>
      <c r="R33" s="83">
        <v>40</v>
      </c>
      <c r="S33" s="82"/>
      <c r="T33" s="82"/>
      <c r="U33" s="82"/>
      <c r="V33" s="83"/>
      <c r="W33" s="145" t="s">
        <v>177</v>
      </c>
      <c r="X33" s="85"/>
    </row>
    <row r="34" spans="1:24" ht="16.5" customHeight="1" thickBot="1" x14ac:dyDescent="0.3">
      <c r="C34" s="19" t="s">
        <v>36</v>
      </c>
      <c r="D34" s="19" t="s">
        <v>86</v>
      </c>
      <c r="E34" s="43">
        <f t="shared" si="19"/>
        <v>72</v>
      </c>
      <c r="F34" s="3">
        <v>42</v>
      </c>
      <c r="G34" s="3">
        <v>64</v>
      </c>
      <c r="H34" s="3"/>
      <c r="I34" s="3"/>
      <c r="J34" s="3"/>
      <c r="K34" s="3">
        <v>8</v>
      </c>
      <c r="L34" s="8">
        <v>2</v>
      </c>
      <c r="M34" s="84">
        <v>72</v>
      </c>
      <c r="N34" s="86">
        <v>0</v>
      </c>
      <c r="O34" s="82"/>
      <c r="P34" s="82"/>
      <c r="Q34" s="82">
        <v>32</v>
      </c>
      <c r="R34" s="83">
        <v>40</v>
      </c>
      <c r="S34" s="82"/>
      <c r="T34" s="82"/>
      <c r="U34" s="82"/>
      <c r="V34" s="83"/>
      <c r="W34" s="145" t="s">
        <v>177</v>
      </c>
      <c r="X34" s="86"/>
    </row>
    <row r="35" spans="1:24" ht="39.75" customHeight="1" thickBot="1" x14ac:dyDescent="0.3">
      <c r="C35" s="19" t="s">
        <v>37</v>
      </c>
      <c r="D35" s="19" t="s">
        <v>87</v>
      </c>
      <c r="E35" s="43">
        <f t="shared" si="19"/>
        <v>36</v>
      </c>
      <c r="F35" s="3">
        <v>18</v>
      </c>
      <c r="G35" s="3">
        <v>36</v>
      </c>
      <c r="H35" s="3"/>
      <c r="I35" s="3"/>
      <c r="J35" s="3"/>
      <c r="K35" s="3"/>
      <c r="L35" s="8">
        <v>4</v>
      </c>
      <c r="M35" s="84">
        <v>36</v>
      </c>
      <c r="N35" s="86">
        <v>0</v>
      </c>
      <c r="O35" s="82"/>
      <c r="P35" s="82"/>
      <c r="Q35" s="82"/>
      <c r="R35" s="83"/>
      <c r="S35" s="82"/>
      <c r="T35" s="82"/>
      <c r="U35" s="82"/>
      <c r="V35" s="83">
        <v>36</v>
      </c>
      <c r="W35" s="145" t="s">
        <v>139</v>
      </c>
      <c r="X35" s="86"/>
    </row>
    <row r="36" spans="1:24" ht="47.25" customHeight="1" thickBot="1" x14ac:dyDescent="0.3">
      <c r="C36" s="19" t="s">
        <v>38</v>
      </c>
      <c r="D36" s="19" t="s">
        <v>88</v>
      </c>
      <c r="E36" s="43">
        <f t="shared" si="19"/>
        <v>36</v>
      </c>
      <c r="F36" s="3">
        <v>22</v>
      </c>
      <c r="G36" s="3">
        <v>36</v>
      </c>
      <c r="H36" s="3"/>
      <c r="I36" s="3"/>
      <c r="J36" s="3"/>
      <c r="K36" s="3"/>
      <c r="L36" s="8">
        <v>2</v>
      </c>
      <c r="M36" s="84">
        <v>36</v>
      </c>
      <c r="N36" s="86">
        <v>0</v>
      </c>
      <c r="O36" s="82"/>
      <c r="P36" s="82"/>
      <c r="Q36" s="82">
        <v>36</v>
      </c>
      <c r="R36" s="83"/>
      <c r="S36" s="82"/>
      <c r="T36" s="82"/>
      <c r="U36" s="82"/>
      <c r="V36" s="83"/>
      <c r="W36" s="145" t="s">
        <v>128</v>
      </c>
      <c r="X36" s="86"/>
    </row>
    <row r="37" spans="1:24" ht="28.5" customHeight="1" thickBot="1" x14ac:dyDescent="0.3">
      <c r="C37" s="19" t="s">
        <v>39</v>
      </c>
      <c r="D37" s="19" t="s">
        <v>89</v>
      </c>
      <c r="E37" s="43">
        <f t="shared" si="19"/>
        <v>72</v>
      </c>
      <c r="F37" s="3">
        <v>36</v>
      </c>
      <c r="G37" s="3">
        <v>58</v>
      </c>
      <c r="H37" s="3"/>
      <c r="I37" s="3"/>
      <c r="J37" s="3">
        <v>6</v>
      </c>
      <c r="K37" s="3">
        <v>8</v>
      </c>
      <c r="L37" s="8">
        <v>2</v>
      </c>
      <c r="M37" s="84">
        <v>72</v>
      </c>
      <c r="N37" s="86">
        <v>0</v>
      </c>
      <c r="O37" s="82"/>
      <c r="P37" s="82"/>
      <c r="Q37" s="82">
        <v>32</v>
      </c>
      <c r="R37" s="83">
        <v>40</v>
      </c>
      <c r="S37" s="82"/>
      <c r="T37" s="83"/>
      <c r="U37" s="82"/>
      <c r="V37" s="83"/>
      <c r="W37" s="145" t="s">
        <v>127</v>
      </c>
      <c r="X37" s="86"/>
    </row>
    <row r="38" spans="1:24" ht="49.5" customHeight="1" thickBot="1" x14ac:dyDescent="0.3">
      <c r="C38" s="19" t="s">
        <v>40</v>
      </c>
      <c r="D38" s="19" t="s">
        <v>90</v>
      </c>
      <c r="E38" s="43">
        <f t="shared" si="19"/>
        <v>72</v>
      </c>
      <c r="F38" s="3">
        <v>50</v>
      </c>
      <c r="G38" s="3">
        <v>72</v>
      </c>
      <c r="H38" s="3"/>
      <c r="I38" s="3"/>
      <c r="J38" s="3"/>
      <c r="K38" s="3"/>
      <c r="L38" s="8">
        <v>4</v>
      </c>
      <c r="M38" s="84">
        <v>36</v>
      </c>
      <c r="N38" s="86">
        <v>36</v>
      </c>
      <c r="O38" s="82"/>
      <c r="P38" s="82"/>
      <c r="Q38" s="82"/>
      <c r="R38" s="83"/>
      <c r="S38" s="82"/>
      <c r="T38" s="83"/>
      <c r="U38" s="82">
        <v>30</v>
      </c>
      <c r="V38" s="88">
        <v>42</v>
      </c>
      <c r="W38" s="145" t="s">
        <v>128</v>
      </c>
      <c r="X38" s="86"/>
    </row>
    <row r="39" spans="1:24" ht="80.25" customHeight="1" thickBot="1" x14ac:dyDescent="0.3">
      <c r="C39" s="19" t="s">
        <v>41</v>
      </c>
      <c r="D39" s="19" t="s">
        <v>91</v>
      </c>
      <c r="E39" s="43">
        <f t="shared" si="19"/>
        <v>36</v>
      </c>
      <c r="F39" s="3">
        <v>36</v>
      </c>
      <c r="G39" s="3">
        <v>36</v>
      </c>
      <c r="H39" s="3"/>
      <c r="I39" s="3"/>
      <c r="J39" s="3"/>
      <c r="K39" s="3"/>
      <c r="L39" s="8">
        <v>2</v>
      </c>
      <c r="M39" s="84">
        <v>36</v>
      </c>
      <c r="N39" s="86">
        <v>0</v>
      </c>
      <c r="O39" s="82"/>
      <c r="P39" s="82"/>
      <c r="Q39" s="82">
        <v>36</v>
      </c>
      <c r="R39" s="83"/>
      <c r="S39" s="82"/>
      <c r="T39" s="83"/>
      <c r="U39" s="82"/>
      <c r="V39" s="88"/>
      <c r="W39" s="145" t="s">
        <v>139</v>
      </c>
      <c r="X39" s="86"/>
    </row>
    <row r="40" spans="1:24" ht="42.75" customHeight="1" thickBot="1" x14ac:dyDescent="0.3">
      <c r="C40" s="19" t="s">
        <v>42</v>
      </c>
      <c r="D40" s="19" t="s">
        <v>151</v>
      </c>
      <c r="E40" s="43">
        <f t="shared" si="19"/>
        <v>72</v>
      </c>
      <c r="F40" s="2">
        <v>36</v>
      </c>
      <c r="G40" s="3">
        <v>64</v>
      </c>
      <c r="H40" s="3"/>
      <c r="I40" s="3"/>
      <c r="J40" s="3"/>
      <c r="K40" s="3">
        <v>8</v>
      </c>
      <c r="L40" s="8">
        <v>2</v>
      </c>
      <c r="M40" s="84">
        <v>72</v>
      </c>
      <c r="N40" s="86">
        <v>0</v>
      </c>
      <c r="O40" s="82"/>
      <c r="P40" s="82"/>
      <c r="Q40" s="82">
        <v>72</v>
      </c>
      <c r="R40" s="83"/>
      <c r="S40" s="82"/>
      <c r="T40" s="83"/>
      <c r="U40" s="82"/>
      <c r="V40" s="88"/>
      <c r="W40" s="145" t="s">
        <v>169</v>
      </c>
      <c r="X40" s="86"/>
    </row>
    <row r="41" spans="1:24" ht="39" customHeight="1" thickBot="1" x14ac:dyDescent="0.3">
      <c r="C41" s="9" t="s">
        <v>10</v>
      </c>
      <c r="D41" s="9" t="s">
        <v>11</v>
      </c>
      <c r="E41" s="11">
        <f>SUM(E42,E47,E52,E57)</f>
        <v>2212</v>
      </c>
      <c r="F41" s="11">
        <f>SUM(F42,F47,F52,F57)</f>
        <v>1779</v>
      </c>
      <c r="G41" s="11">
        <f>SUM(G42,G47,G52,G57)</f>
        <v>1236</v>
      </c>
      <c r="H41" s="11">
        <f>SUM(H42,H47,H52,H57)</f>
        <v>828</v>
      </c>
      <c r="I41" s="11">
        <v>30</v>
      </c>
      <c r="J41" s="11">
        <f>SUM(J42,J47,J52,J57)</f>
        <v>32</v>
      </c>
      <c r="K41" s="11">
        <f>SUM(K42,K47,K52,K57)</f>
        <v>116</v>
      </c>
      <c r="L41" s="11"/>
      <c r="M41" s="11">
        <f t="shared" ref="M41:N41" si="37">SUM(M42,M47,M52,M57)</f>
        <v>1800</v>
      </c>
      <c r="N41" s="11">
        <f t="shared" si="37"/>
        <v>414</v>
      </c>
      <c r="O41" s="11">
        <f t="shared" ref="O41:P41" si="38">SUM(O42,O47,O52,O57)</f>
        <v>0</v>
      </c>
      <c r="P41" s="11">
        <f t="shared" si="38"/>
        <v>0</v>
      </c>
      <c r="Q41" s="11">
        <f>SUM(SUM(Q42+Q47+Q52+Q57))</f>
        <v>168</v>
      </c>
      <c r="R41" s="11">
        <f t="shared" ref="R41:U41" si="39">SUM(SUM(R42+R47+R52+R57))</f>
        <v>531</v>
      </c>
      <c r="S41" s="11">
        <f t="shared" si="39"/>
        <v>471</v>
      </c>
      <c r="T41" s="11">
        <f t="shared" si="39"/>
        <v>661</v>
      </c>
      <c r="U41" s="11">
        <f t="shared" si="39"/>
        <v>383</v>
      </c>
      <c r="V41" s="11"/>
      <c r="W41" s="76"/>
      <c r="X41" s="11"/>
    </row>
    <row r="42" spans="1:24" ht="78" customHeight="1" thickBot="1" x14ac:dyDescent="0.3">
      <c r="C42" s="4" t="s">
        <v>12</v>
      </c>
      <c r="D42" s="4" t="s">
        <v>152</v>
      </c>
      <c r="E42" s="27">
        <f t="shared" ref="E42:K42" si="40">SUM(E43:E46)</f>
        <v>1019</v>
      </c>
      <c r="F42" s="27">
        <f t="shared" si="40"/>
        <v>880</v>
      </c>
      <c r="G42" s="27">
        <f t="shared" si="40"/>
        <v>623</v>
      </c>
      <c r="H42" s="89">
        <f t="shared" si="40"/>
        <v>360</v>
      </c>
      <c r="I42" s="89">
        <f t="shared" si="40"/>
        <v>0</v>
      </c>
      <c r="J42" s="89">
        <f t="shared" si="40"/>
        <v>12</v>
      </c>
      <c r="K42" s="89">
        <f t="shared" si="40"/>
        <v>24</v>
      </c>
      <c r="L42" s="89"/>
      <c r="M42" s="89">
        <f t="shared" ref="M42:V42" si="41">SUM(M43:M46)</f>
        <v>844</v>
      </c>
      <c r="N42" s="89">
        <f t="shared" si="41"/>
        <v>175</v>
      </c>
      <c r="O42" s="89">
        <f t="shared" si="41"/>
        <v>0</v>
      </c>
      <c r="P42" s="89">
        <f t="shared" si="41"/>
        <v>0</v>
      </c>
      <c r="Q42" s="89">
        <f>SUM(Q43:Q46)</f>
        <v>168</v>
      </c>
      <c r="R42" s="89">
        <f t="shared" ref="R42:U42" si="42">SUM(R43:R46)</f>
        <v>186</v>
      </c>
      <c r="S42" s="89">
        <f t="shared" si="42"/>
        <v>223</v>
      </c>
      <c r="T42" s="89">
        <f t="shared" si="42"/>
        <v>246</v>
      </c>
      <c r="U42" s="89">
        <f t="shared" si="42"/>
        <v>196</v>
      </c>
      <c r="V42" s="92">
        <f t="shared" si="41"/>
        <v>0</v>
      </c>
      <c r="W42" s="78" t="s">
        <v>192</v>
      </c>
      <c r="X42" s="89"/>
    </row>
    <row r="43" spans="1:24" ht="74.25" customHeight="1" thickBot="1" x14ac:dyDescent="0.3">
      <c r="C43" s="19" t="s">
        <v>13</v>
      </c>
      <c r="D43" s="19" t="s">
        <v>153</v>
      </c>
      <c r="E43" s="43">
        <f t="shared" ref="E43:E46" si="43">J43+K43+G43+H43+I43</f>
        <v>352</v>
      </c>
      <c r="F43" s="3">
        <v>290</v>
      </c>
      <c r="G43" s="3">
        <v>340</v>
      </c>
      <c r="H43" s="3"/>
      <c r="I43" s="3"/>
      <c r="J43" s="3"/>
      <c r="K43" s="3">
        <v>12</v>
      </c>
      <c r="L43" s="8" t="s">
        <v>142</v>
      </c>
      <c r="M43" s="113">
        <v>308</v>
      </c>
      <c r="N43" s="114">
        <v>44</v>
      </c>
      <c r="O43" s="6"/>
      <c r="P43" s="6"/>
      <c r="Q43" s="6">
        <v>38</v>
      </c>
      <c r="R43" s="64">
        <v>58</v>
      </c>
      <c r="S43" s="6">
        <v>50</v>
      </c>
      <c r="T43" s="64">
        <v>96</v>
      </c>
      <c r="U43" s="6">
        <v>110</v>
      </c>
      <c r="V43" s="56"/>
      <c r="W43" s="82" t="s">
        <v>141</v>
      </c>
      <c r="X43" s="114"/>
    </row>
    <row r="44" spans="1:24" ht="73.5" customHeight="1" thickBot="1" x14ac:dyDescent="0.3">
      <c r="C44" s="19" t="s">
        <v>14</v>
      </c>
      <c r="D44" s="19" t="s">
        <v>154</v>
      </c>
      <c r="E44" s="43">
        <f t="shared" si="43"/>
        <v>307</v>
      </c>
      <c r="F44" s="3">
        <v>230</v>
      </c>
      <c r="G44" s="3">
        <v>283</v>
      </c>
      <c r="H44" s="3"/>
      <c r="I44" s="3"/>
      <c r="J44" s="3">
        <v>12</v>
      </c>
      <c r="K44" s="3">
        <v>12</v>
      </c>
      <c r="L44" s="8" t="s">
        <v>142</v>
      </c>
      <c r="M44" s="113">
        <v>176</v>
      </c>
      <c r="N44" s="114">
        <v>131</v>
      </c>
      <c r="O44" s="6"/>
      <c r="P44" s="6"/>
      <c r="Q44" s="6">
        <v>76</v>
      </c>
      <c r="R44" s="64">
        <v>56</v>
      </c>
      <c r="S44" s="6">
        <v>65</v>
      </c>
      <c r="T44" s="64">
        <v>60</v>
      </c>
      <c r="U44" s="6">
        <v>50</v>
      </c>
      <c r="V44" s="56"/>
      <c r="W44" s="82" t="s">
        <v>175</v>
      </c>
      <c r="X44" s="47"/>
    </row>
    <row r="45" spans="1:24" ht="24" customHeight="1" thickBot="1" x14ac:dyDescent="0.3">
      <c r="C45" s="19" t="s">
        <v>15</v>
      </c>
      <c r="D45" s="19" t="s">
        <v>16</v>
      </c>
      <c r="E45" s="43">
        <f t="shared" si="43"/>
        <v>108</v>
      </c>
      <c r="F45" s="3">
        <v>108</v>
      </c>
      <c r="G45" s="3"/>
      <c r="H45" s="3">
        <v>108</v>
      </c>
      <c r="I45" s="3"/>
      <c r="J45" s="2"/>
      <c r="K45" s="3"/>
      <c r="L45" s="8">
        <v>2.2999999999999998</v>
      </c>
      <c r="M45" s="113">
        <v>108</v>
      </c>
      <c r="N45" s="114">
        <v>0</v>
      </c>
      <c r="O45" s="6"/>
      <c r="P45" s="6"/>
      <c r="Q45" s="6">
        <v>18</v>
      </c>
      <c r="R45" s="64">
        <v>36</v>
      </c>
      <c r="S45" s="6">
        <v>36</v>
      </c>
      <c r="T45" s="64">
        <v>18</v>
      </c>
      <c r="U45" s="6"/>
      <c r="V45" s="56"/>
      <c r="W45" s="82" t="s">
        <v>179</v>
      </c>
      <c r="X45" s="70"/>
    </row>
    <row r="46" spans="1:24" ht="31.5" customHeight="1" thickBot="1" x14ac:dyDescent="0.3">
      <c r="A46" s="140"/>
      <c r="C46" s="19" t="s">
        <v>17</v>
      </c>
      <c r="D46" s="19" t="s">
        <v>18</v>
      </c>
      <c r="E46" s="43">
        <f t="shared" si="43"/>
        <v>252</v>
      </c>
      <c r="F46" s="3">
        <v>252</v>
      </c>
      <c r="G46" s="3"/>
      <c r="H46" s="3">
        <v>252</v>
      </c>
      <c r="I46" s="3"/>
      <c r="J46" s="3"/>
      <c r="K46" s="2"/>
      <c r="L46" s="8" t="s">
        <v>142</v>
      </c>
      <c r="M46" s="113">
        <v>252</v>
      </c>
      <c r="N46" s="114">
        <v>0</v>
      </c>
      <c r="O46" s="6"/>
      <c r="P46" s="6"/>
      <c r="Q46" s="6">
        <v>36</v>
      </c>
      <c r="R46" s="64">
        <v>36</v>
      </c>
      <c r="S46" s="6">
        <v>72</v>
      </c>
      <c r="T46" s="64">
        <v>72</v>
      </c>
      <c r="U46" s="6">
        <v>36</v>
      </c>
      <c r="V46" s="56"/>
      <c r="W46" s="82" t="s">
        <v>180</v>
      </c>
      <c r="X46" s="72"/>
    </row>
    <row r="47" spans="1:24" ht="93.75" customHeight="1" thickBot="1" x14ac:dyDescent="0.3">
      <c r="A47" s="140"/>
      <c r="C47" s="4" t="s">
        <v>51</v>
      </c>
      <c r="D47" s="4" t="s">
        <v>155</v>
      </c>
      <c r="E47" s="27">
        <f>SUM(E48:E51)</f>
        <v>416</v>
      </c>
      <c r="F47" s="27">
        <f>SUM(F48:F51)</f>
        <v>302</v>
      </c>
      <c r="G47" s="27">
        <f t="shared" ref="G47:P47" si="44">SUM(G48:G51)</f>
        <v>236</v>
      </c>
      <c r="H47" s="27">
        <f t="shared" si="44"/>
        <v>144</v>
      </c>
      <c r="I47" s="27">
        <f t="shared" si="44"/>
        <v>0</v>
      </c>
      <c r="J47" s="27">
        <f t="shared" si="44"/>
        <v>12</v>
      </c>
      <c r="K47" s="27">
        <f t="shared" si="44"/>
        <v>24</v>
      </c>
      <c r="L47" s="27"/>
      <c r="M47" s="115">
        <f t="shared" si="44"/>
        <v>340</v>
      </c>
      <c r="N47" s="115">
        <f t="shared" si="44"/>
        <v>76</v>
      </c>
      <c r="O47" s="27">
        <f t="shared" si="44"/>
        <v>0</v>
      </c>
      <c r="P47" s="27">
        <f t="shared" si="44"/>
        <v>0</v>
      </c>
      <c r="Q47" s="27">
        <f>SUM(Q48:Q51)</f>
        <v>0</v>
      </c>
      <c r="R47" s="27">
        <f t="shared" ref="R47:V47" si="45">SUM(R48:R51)</f>
        <v>112</v>
      </c>
      <c r="S47" s="27">
        <f t="shared" si="45"/>
        <v>124</v>
      </c>
      <c r="T47" s="27">
        <f t="shared" si="45"/>
        <v>132</v>
      </c>
      <c r="U47" s="27">
        <f t="shared" si="45"/>
        <v>48</v>
      </c>
      <c r="V47" s="27">
        <f t="shared" si="45"/>
        <v>0</v>
      </c>
      <c r="W47" s="78" t="s">
        <v>193</v>
      </c>
      <c r="X47" s="72"/>
    </row>
    <row r="48" spans="1:24" ht="60" customHeight="1" thickBot="1" x14ac:dyDescent="0.3">
      <c r="A48" s="140"/>
      <c r="C48" s="19" t="s">
        <v>52</v>
      </c>
      <c r="D48" s="19" t="s">
        <v>156</v>
      </c>
      <c r="E48" s="43">
        <f t="shared" ref="E48:E51" si="46">J48+K48+G48+H48+I48</f>
        <v>120</v>
      </c>
      <c r="F48" s="8">
        <v>54</v>
      </c>
      <c r="G48" s="8">
        <v>96</v>
      </c>
      <c r="H48" s="8"/>
      <c r="I48" s="8"/>
      <c r="J48" s="8">
        <v>12</v>
      </c>
      <c r="K48" s="8">
        <v>12</v>
      </c>
      <c r="L48" s="8">
        <v>3</v>
      </c>
      <c r="M48" s="113">
        <v>80</v>
      </c>
      <c r="N48" s="114">
        <v>40</v>
      </c>
      <c r="O48" s="6"/>
      <c r="P48" s="6"/>
      <c r="Q48" s="6"/>
      <c r="R48" s="64">
        <v>40</v>
      </c>
      <c r="S48" s="6">
        <v>36</v>
      </c>
      <c r="T48" s="64">
        <v>44</v>
      </c>
      <c r="U48" s="6"/>
      <c r="V48" s="56"/>
      <c r="W48" s="82" t="s">
        <v>126</v>
      </c>
      <c r="X48" s="73"/>
    </row>
    <row r="49" spans="1:24" ht="60" customHeight="1" thickBot="1" x14ac:dyDescent="0.3">
      <c r="A49" s="140"/>
      <c r="C49" s="19" t="s">
        <v>53</v>
      </c>
      <c r="D49" s="19" t="s">
        <v>157</v>
      </c>
      <c r="E49" s="43">
        <f t="shared" si="46"/>
        <v>152</v>
      </c>
      <c r="F49" s="8">
        <v>104</v>
      </c>
      <c r="G49" s="8">
        <v>140</v>
      </c>
      <c r="H49" s="8"/>
      <c r="I49" s="8"/>
      <c r="J49" s="8"/>
      <c r="K49" s="8">
        <v>12</v>
      </c>
      <c r="L49" s="8">
        <v>3.4</v>
      </c>
      <c r="M49" s="113">
        <v>116</v>
      </c>
      <c r="N49" s="114">
        <v>36</v>
      </c>
      <c r="O49" s="6"/>
      <c r="P49" s="6"/>
      <c r="Q49" s="6"/>
      <c r="R49" s="64">
        <v>36</v>
      </c>
      <c r="S49" s="6">
        <v>34</v>
      </c>
      <c r="T49" s="64">
        <v>34</v>
      </c>
      <c r="U49" s="6">
        <v>48</v>
      </c>
      <c r="V49" s="56"/>
      <c r="W49" s="82" t="s">
        <v>181</v>
      </c>
      <c r="X49" s="73"/>
    </row>
    <row r="50" spans="1:24" ht="20.25" customHeight="1" thickBot="1" x14ac:dyDescent="0.3">
      <c r="A50" s="140"/>
      <c r="C50" s="19" t="s">
        <v>54</v>
      </c>
      <c r="D50" s="19" t="s">
        <v>16</v>
      </c>
      <c r="E50" s="43">
        <f t="shared" si="46"/>
        <v>36</v>
      </c>
      <c r="F50" s="8">
        <v>36</v>
      </c>
      <c r="G50" s="8"/>
      <c r="H50" s="8">
        <v>36</v>
      </c>
      <c r="I50" s="8"/>
      <c r="J50" s="8"/>
      <c r="K50" s="8"/>
      <c r="L50" s="8"/>
      <c r="M50" s="113">
        <v>36</v>
      </c>
      <c r="N50" s="114">
        <v>0</v>
      </c>
      <c r="O50" s="6"/>
      <c r="P50" s="6"/>
      <c r="Q50" s="6"/>
      <c r="R50" s="64"/>
      <c r="S50" s="6">
        <v>18</v>
      </c>
      <c r="T50" s="64">
        <v>18</v>
      </c>
      <c r="U50" s="6"/>
      <c r="V50" s="64"/>
      <c r="W50" s="82" t="s">
        <v>182</v>
      </c>
      <c r="X50" s="81"/>
    </row>
    <row r="51" spans="1:24" ht="24.75" customHeight="1" thickBot="1" x14ac:dyDescent="0.3">
      <c r="A51" s="140"/>
      <c r="C51" s="19" t="s">
        <v>55</v>
      </c>
      <c r="D51" s="19" t="s">
        <v>18</v>
      </c>
      <c r="E51" s="43">
        <f t="shared" si="46"/>
        <v>108</v>
      </c>
      <c r="F51" s="8">
        <v>108</v>
      </c>
      <c r="G51" s="8"/>
      <c r="H51" s="8">
        <v>108</v>
      </c>
      <c r="I51" s="8"/>
      <c r="J51" s="8"/>
      <c r="K51" s="8"/>
      <c r="L51" s="8"/>
      <c r="M51" s="113">
        <v>108</v>
      </c>
      <c r="N51" s="114">
        <v>0</v>
      </c>
      <c r="O51" s="6"/>
      <c r="P51" s="6"/>
      <c r="Q51" s="6"/>
      <c r="R51" s="64">
        <v>36</v>
      </c>
      <c r="S51" s="6">
        <v>36</v>
      </c>
      <c r="T51" s="64">
        <v>36</v>
      </c>
      <c r="U51" s="6"/>
      <c r="V51" s="64"/>
      <c r="W51" s="82" t="s">
        <v>183</v>
      </c>
      <c r="X51" s="11"/>
    </row>
    <row r="52" spans="1:24" ht="94.5" customHeight="1" thickBot="1" x14ac:dyDescent="0.3">
      <c r="A52" s="140"/>
      <c r="C52" s="4" t="s">
        <v>56</v>
      </c>
      <c r="D52" s="4" t="s">
        <v>158</v>
      </c>
      <c r="E52" s="27">
        <f>SUM(E53:E56)</f>
        <v>492</v>
      </c>
      <c r="F52" s="27">
        <f>SUM(F53:F56)</f>
        <v>380</v>
      </c>
      <c r="G52" s="27">
        <f t="shared" ref="G52:V52" si="47">SUM(G53:G56)</f>
        <v>224</v>
      </c>
      <c r="H52" s="27">
        <f t="shared" si="47"/>
        <v>216</v>
      </c>
      <c r="I52" s="89">
        <f t="shared" si="47"/>
        <v>0</v>
      </c>
      <c r="J52" s="89">
        <f t="shared" si="47"/>
        <v>8</v>
      </c>
      <c r="K52" s="89">
        <f t="shared" si="47"/>
        <v>44</v>
      </c>
      <c r="L52" s="89"/>
      <c r="M52" s="116">
        <f t="shared" si="47"/>
        <v>392</v>
      </c>
      <c r="N52" s="116">
        <f t="shared" si="47"/>
        <v>102</v>
      </c>
      <c r="O52" s="89">
        <f t="shared" si="47"/>
        <v>0</v>
      </c>
      <c r="P52" s="89">
        <f t="shared" si="47"/>
        <v>0</v>
      </c>
      <c r="Q52" s="89">
        <f t="shared" si="47"/>
        <v>0</v>
      </c>
      <c r="R52" s="89">
        <f t="shared" si="47"/>
        <v>36</v>
      </c>
      <c r="S52" s="89">
        <f t="shared" si="47"/>
        <v>36</v>
      </c>
      <c r="T52" s="92">
        <f t="shared" si="47"/>
        <v>283</v>
      </c>
      <c r="U52" s="89">
        <f t="shared" si="47"/>
        <v>139</v>
      </c>
      <c r="V52" s="92">
        <f t="shared" si="47"/>
        <v>0</v>
      </c>
      <c r="W52" s="78" t="s">
        <v>194</v>
      </c>
      <c r="X52" s="85"/>
    </row>
    <row r="53" spans="1:24" ht="53.25" customHeight="1" thickBot="1" x14ac:dyDescent="0.3">
      <c r="A53" s="140"/>
      <c r="C53" s="19" t="s">
        <v>57</v>
      </c>
      <c r="D53" s="19" t="s">
        <v>159</v>
      </c>
      <c r="E53" s="43">
        <f t="shared" ref="E53:E60" si="48">J53+K53+G53+H53+I53</f>
        <v>68</v>
      </c>
      <c r="F53" s="8">
        <v>56</v>
      </c>
      <c r="G53" s="8">
        <v>56</v>
      </c>
      <c r="H53" s="8"/>
      <c r="I53" s="8"/>
      <c r="J53" s="8"/>
      <c r="K53" s="8">
        <v>12</v>
      </c>
      <c r="L53" s="8">
        <v>3.4</v>
      </c>
      <c r="M53" s="117">
        <v>68</v>
      </c>
      <c r="N53" s="120"/>
      <c r="O53" s="6"/>
      <c r="P53" s="6"/>
      <c r="Q53" s="6"/>
      <c r="R53" s="64"/>
      <c r="S53" s="6"/>
      <c r="T53" s="64">
        <v>35</v>
      </c>
      <c r="U53" s="6">
        <v>33</v>
      </c>
      <c r="V53" s="64"/>
      <c r="W53" s="82" t="s">
        <v>184</v>
      </c>
      <c r="X53" s="86"/>
    </row>
    <row r="54" spans="1:24" ht="69" customHeight="1" thickBot="1" x14ac:dyDescent="0.3">
      <c r="A54" s="140"/>
      <c r="C54" s="19" t="s">
        <v>58</v>
      </c>
      <c r="D54" s="19" t="s">
        <v>160</v>
      </c>
      <c r="E54" s="43">
        <f t="shared" si="48"/>
        <v>208</v>
      </c>
      <c r="F54" s="79">
        <v>108</v>
      </c>
      <c r="G54" s="8">
        <v>168</v>
      </c>
      <c r="H54" s="8"/>
      <c r="I54" s="8"/>
      <c r="J54" s="8">
        <v>8</v>
      </c>
      <c r="K54" s="8">
        <v>32</v>
      </c>
      <c r="L54" s="8">
        <v>3.4</v>
      </c>
      <c r="M54" s="117">
        <v>108</v>
      </c>
      <c r="N54" s="120">
        <v>102</v>
      </c>
      <c r="O54" s="6"/>
      <c r="P54" s="6"/>
      <c r="Q54" s="6"/>
      <c r="R54" s="64">
        <v>36</v>
      </c>
      <c r="S54" s="6">
        <v>36</v>
      </c>
      <c r="T54" s="64">
        <v>68</v>
      </c>
      <c r="U54" s="6">
        <v>70</v>
      </c>
      <c r="V54" s="64"/>
      <c r="W54" s="82" t="s">
        <v>173</v>
      </c>
      <c r="X54" s="86"/>
    </row>
    <row r="55" spans="1:24" ht="25.5" customHeight="1" thickBot="1" x14ac:dyDescent="0.3">
      <c r="A55" s="140"/>
      <c r="C55" s="19" t="s">
        <v>59</v>
      </c>
      <c r="D55" s="19" t="s">
        <v>16</v>
      </c>
      <c r="E55" s="43">
        <f t="shared" si="48"/>
        <v>72</v>
      </c>
      <c r="F55" s="8">
        <v>72</v>
      </c>
      <c r="G55" s="79"/>
      <c r="H55" s="8">
        <v>72</v>
      </c>
      <c r="I55" s="8"/>
      <c r="J55" s="8"/>
      <c r="K55" s="8"/>
      <c r="L55" s="8"/>
      <c r="M55" s="117">
        <v>72</v>
      </c>
      <c r="N55" s="120">
        <v>0</v>
      </c>
      <c r="O55" s="6"/>
      <c r="P55" s="6"/>
      <c r="Q55" s="6"/>
      <c r="R55" s="64"/>
      <c r="S55" s="6"/>
      <c r="T55" s="64">
        <v>36</v>
      </c>
      <c r="U55" s="6">
        <v>36</v>
      </c>
      <c r="V55" s="56"/>
      <c r="W55" s="82" t="s">
        <v>184</v>
      </c>
      <c r="X55" s="86"/>
    </row>
    <row r="56" spans="1:24" ht="24.75" customHeight="1" thickBot="1" x14ac:dyDescent="0.3">
      <c r="A56" s="140"/>
      <c r="C56" s="19" t="s">
        <v>60</v>
      </c>
      <c r="D56" s="19" t="s">
        <v>18</v>
      </c>
      <c r="E56" s="43">
        <f t="shared" si="48"/>
        <v>144</v>
      </c>
      <c r="F56" s="7">
        <v>144</v>
      </c>
      <c r="G56" s="7"/>
      <c r="H56" s="90">
        <v>144</v>
      </c>
      <c r="I56" s="90"/>
      <c r="J56" s="90"/>
      <c r="K56" s="8"/>
      <c r="L56" s="8"/>
      <c r="M56" s="121">
        <v>144</v>
      </c>
      <c r="N56" s="120">
        <v>0</v>
      </c>
      <c r="O56" s="6"/>
      <c r="P56" s="6"/>
      <c r="Q56" s="6"/>
      <c r="R56" s="64"/>
      <c r="S56" s="6"/>
      <c r="T56" s="64">
        <v>144</v>
      </c>
      <c r="U56" s="6"/>
      <c r="V56" s="64"/>
      <c r="W56" s="144" t="s">
        <v>185</v>
      </c>
      <c r="X56" s="86"/>
    </row>
    <row r="57" spans="1:24" ht="84.75" customHeight="1" thickBot="1" x14ac:dyDescent="0.3">
      <c r="A57" s="140"/>
      <c r="C57" s="36" t="s">
        <v>95</v>
      </c>
      <c r="D57" s="36" t="s">
        <v>161</v>
      </c>
      <c r="E57" s="37">
        <f>SUM(E58:E61)</f>
        <v>285</v>
      </c>
      <c r="F57" s="37">
        <f>SUM(F58:F61)</f>
        <v>217</v>
      </c>
      <c r="G57" s="37">
        <f t="shared" ref="G57:K57" si="49">SUM(G58:G61)</f>
        <v>153</v>
      </c>
      <c r="H57" s="37">
        <f t="shared" si="49"/>
        <v>108</v>
      </c>
      <c r="I57" s="37">
        <f t="shared" si="49"/>
        <v>0</v>
      </c>
      <c r="J57" s="37">
        <f t="shared" si="49"/>
        <v>0</v>
      </c>
      <c r="K57" s="91">
        <f t="shared" si="49"/>
        <v>24</v>
      </c>
      <c r="L57" s="91"/>
      <c r="M57" s="118">
        <f>SUM(M58:M61)</f>
        <v>224</v>
      </c>
      <c r="N57" s="118">
        <f>SUM(N58:N61)</f>
        <v>61</v>
      </c>
      <c r="O57" s="37">
        <f t="shared" ref="O57:P57" si="50">SUM(O58:O61)</f>
        <v>0</v>
      </c>
      <c r="P57" s="37">
        <f t="shared" si="50"/>
        <v>0</v>
      </c>
      <c r="Q57" s="37">
        <f>SUM(Q58:Q61)</f>
        <v>0</v>
      </c>
      <c r="R57" s="37">
        <f t="shared" ref="R57:V57" si="51">SUM(R58:R61)</f>
        <v>197</v>
      </c>
      <c r="S57" s="37">
        <f t="shared" si="51"/>
        <v>88</v>
      </c>
      <c r="T57" s="37">
        <f t="shared" si="51"/>
        <v>0</v>
      </c>
      <c r="U57" s="37">
        <f t="shared" si="51"/>
        <v>0</v>
      </c>
      <c r="V57" s="37">
        <f t="shared" si="51"/>
        <v>0</v>
      </c>
      <c r="W57" s="78" t="s">
        <v>193</v>
      </c>
      <c r="X57" s="86"/>
    </row>
    <row r="58" spans="1:24" ht="70.5" customHeight="1" thickBot="1" x14ac:dyDescent="0.3">
      <c r="A58" s="140"/>
      <c r="C58" s="32" t="s">
        <v>61</v>
      </c>
      <c r="D58" s="32" t="s">
        <v>162</v>
      </c>
      <c r="E58" s="43">
        <f t="shared" si="48"/>
        <v>76</v>
      </c>
      <c r="F58" s="33">
        <v>40</v>
      </c>
      <c r="G58" s="33">
        <v>64</v>
      </c>
      <c r="H58" s="33"/>
      <c r="I58" s="33"/>
      <c r="J58" s="33"/>
      <c r="K58" s="34">
        <v>12</v>
      </c>
      <c r="L58" s="34">
        <v>2</v>
      </c>
      <c r="M58" s="121">
        <v>36</v>
      </c>
      <c r="N58" s="119">
        <v>40</v>
      </c>
      <c r="O58" s="6"/>
      <c r="P58" s="6"/>
      <c r="Q58" s="6"/>
      <c r="R58" s="64">
        <v>76</v>
      </c>
      <c r="S58" s="6"/>
      <c r="T58" s="64"/>
      <c r="U58" s="6"/>
      <c r="V58" s="56"/>
      <c r="W58" s="25" t="s">
        <v>127</v>
      </c>
      <c r="X58" s="86"/>
    </row>
    <row r="59" spans="1:24" ht="70.5" customHeight="1" thickBot="1" x14ac:dyDescent="0.3">
      <c r="A59" s="140"/>
      <c r="C59" s="32" t="s">
        <v>163</v>
      </c>
      <c r="D59" s="32" t="s">
        <v>198</v>
      </c>
      <c r="E59" s="43">
        <f t="shared" si="48"/>
        <v>101</v>
      </c>
      <c r="F59" s="33">
        <v>69</v>
      </c>
      <c r="G59" s="33">
        <v>89</v>
      </c>
      <c r="H59" s="33"/>
      <c r="I59" s="33"/>
      <c r="J59" s="33"/>
      <c r="K59" s="34">
        <v>12</v>
      </c>
      <c r="L59" s="34"/>
      <c r="M59" s="121">
        <v>80</v>
      </c>
      <c r="N59" s="119">
        <v>21</v>
      </c>
      <c r="O59" s="6"/>
      <c r="P59" s="6"/>
      <c r="Q59" s="6"/>
      <c r="R59" s="64">
        <v>49</v>
      </c>
      <c r="S59" s="6">
        <v>52</v>
      </c>
      <c r="T59" s="64"/>
      <c r="U59" s="6"/>
      <c r="V59" s="56"/>
      <c r="W59" s="25" t="s">
        <v>127</v>
      </c>
      <c r="X59" s="86"/>
    </row>
    <row r="60" spans="1:24" ht="26.25" customHeight="1" thickBot="1" x14ac:dyDescent="0.3">
      <c r="A60" s="140"/>
      <c r="C60" s="19" t="s">
        <v>62</v>
      </c>
      <c r="D60" s="19" t="s">
        <v>16</v>
      </c>
      <c r="E60" s="43">
        <f t="shared" si="48"/>
        <v>36</v>
      </c>
      <c r="F60" s="7">
        <v>36</v>
      </c>
      <c r="G60" s="7"/>
      <c r="H60" s="7">
        <v>36</v>
      </c>
      <c r="I60" s="7"/>
      <c r="J60" s="7"/>
      <c r="K60" s="8"/>
      <c r="L60" s="8"/>
      <c r="M60" s="121">
        <v>36</v>
      </c>
      <c r="N60" s="119">
        <v>0</v>
      </c>
      <c r="O60" s="6"/>
      <c r="P60" s="6"/>
      <c r="Q60" s="6"/>
      <c r="R60" s="64">
        <v>36</v>
      </c>
      <c r="S60" s="6"/>
      <c r="T60" s="64"/>
      <c r="U60" s="6"/>
      <c r="V60" s="56"/>
      <c r="W60" s="25" t="s">
        <v>178</v>
      </c>
      <c r="X60" s="11"/>
    </row>
    <row r="61" spans="1:24" ht="15.75" thickBot="1" x14ac:dyDescent="0.3">
      <c r="A61" s="140"/>
      <c r="C61" s="19" t="s">
        <v>63</v>
      </c>
      <c r="D61" s="19" t="s">
        <v>18</v>
      </c>
      <c r="E61" s="43">
        <v>72</v>
      </c>
      <c r="F61" s="7">
        <v>72</v>
      </c>
      <c r="G61" s="7"/>
      <c r="H61" s="7">
        <v>72</v>
      </c>
      <c r="I61" s="7"/>
      <c r="J61" s="7"/>
      <c r="K61" s="8"/>
      <c r="L61" s="8"/>
      <c r="M61" s="121">
        <v>72</v>
      </c>
      <c r="N61" s="119">
        <v>0</v>
      </c>
      <c r="O61" s="6"/>
      <c r="P61" s="6"/>
      <c r="Q61" s="6"/>
      <c r="R61" s="64">
        <v>36</v>
      </c>
      <c r="S61" s="6">
        <v>36</v>
      </c>
      <c r="T61" s="64"/>
      <c r="U61" s="6"/>
      <c r="V61" s="56"/>
      <c r="W61" s="25" t="s">
        <v>128</v>
      </c>
      <c r="X61" s="89"/>
    </row>
    <row r="62" spans="1:24" ht="115.5" thickBot="1" x14ac:dyDescent="0.3">
      <c r="A62" s="140"/>
      <c r="C62" s="20" t="s">
        <v>19</v>
      </c>
      <c r="D62" s="20" t="s">
        <v>68</v>
      </c>
      <c r="E62" s="123">
        <f>E63+E64+E65+E66+E72+E67+E68+E69+E70+E71</f>
        <v>806</v>
      </c>
      <c r="F62" s="123">
        <f t="shared" ref="F62:K62" si="52">F63+F64+F65+F66+F72+F67+F68+F69+F70+F71</f>
        <v>626</v>
      </c>
      <c r="G62" s="123">
        <f t="shared" si="52"/>
        <v>748</v>
      </c>
      <c r="H62" s="123">
        <f t="shared" si="52"/>
        <v>36</v>
      </c>
      <c r="I62" s="123">
        <f t="shared" si="52"/>
        <v>0</v>
      </c>
      <c r="J62" s="123">
        <f t="shared" si="52"/>
        <v>0</v>
      </c>
      <c r="K62" s="123">
        <f t="shared" si="52"/>
        <v>22</v>
      </c>
      <c r="L62" s="123"/>
      <c r="M62" s="123">
        <f t="shared" ref="M62" si="53">M63+M64+M65+M66+M72+M67+M68+M69+M70</f>
        <v>0</v>
      </c>
      <c r="N62" s="123">
        <f t="shared" ref="N62:P62" si="54">N63+N64+N65+N66+N72+N67+N68+N69+N70+N71</f>
        <v>810</v>
      </c>
      <c r="O62" s="123">
        <f t="shared" si="54"/>
        <v>0</v>
      </c>
      <c r="P62" s="123">
        <f t="shared" si="54"/>
        <v>0</v>
      </c>
      <c r="Q62" s="123">
        <f>SUM(Q63:Q74)</f>
        <v>0</v>
      </c>
      <c r="R62" s="123">
        <f>SUM(R63:R72)</f>
        <v>62</v>
      </c>
      <c r="S62" s="123">
        <f t="shared" ref="S62:V62" si="55">SUM(S63:S72)</f>
        <v>50</v>
      </c>
      <c r="T62" s="123">
        <f t="shared" si="55"/>
        <v>167</v>
      </c>
      <c r="U62" s="123">
        <f t="shared" si="55"/>
        <v>141</v>
      </c>
      <c r="V62" s="123">
        <f t="shared" si="55"/>
        <v>390</v>
      </c>
      <c r="W62" s="78" t="s">
        <v>149</v>
      </c>
      <c r="X62" s="114"/>
    </row>
    <row r="63" spans="1:24" ht="51.75" thickBot="1" x14ac:dyDescent="0.3">
      <c r="A63" s="140"/>
      <c r="C63" s="157" t="s">
        <v>43</v>
      </c>
      <c r="D63" s="157" t="s">
        <v>174</v>
      </c>
      <c r="E63" s="156">
        <f>J63+K63+G63</f>
        <v>126</v>
      </c>
      <c r="F63" s="124">
        <v>124</v>
      </c>
      <c r="G63" s="124">
        <v>124</v>
      </c>
      <c r="H63" s="124">
        <f t="shared" ref="H63:J63" si="56">SUM(H64:H67)</f>
        <v>0</v>
      </c>
      <c r="I63" s="124">
        <f t="shared" si="56"/>
        <v>0</v>
      </c>
      <c r="J63" s="124">
        <f t="shared" si="56"/>
        <v>0</v>
      </c>
      <c r="K63" s="124">
        <v>2</v>
      </c>
      <c r="L63" s="125">
        <v>4</v>
      </c>
      <c r="M63" s="125">
        <v>0</v>
      </c>
      <c r="N63" s="126">
        <v>126</v>
      </c>
      <c r="O63" s="95"/>
      <c r="P63" s="95"/>
      <c r="Q63" s="95"/>
      <c r="R63" s="98"/>
      <c r="S63" s="95"/>
      <c r="T63" s="98"/>
      <c r="U63" s="95">
        <v>42</v>
      </c>
      <c r="V63" s="102">
        <v>84</v>
      </c>
      <c r="W63" s="128" t="s">
        <v>187</v>
      </c>
      <c r="X63" s="114"/>
    </row>
    <row r="64" spans="1:24" ht="15.75" thickBot="1" x14ac:dyDescent="0.3">
      <c r="A64" s="140"/>
      <c r="C64" s="21" t="s">
        <v>44</v>
      </c>
      <c r="D64" s="142" t="s">
        <v>165</v>
      </c>
      <c r="E64" s="127">
        <f t="shared" ref="E64:E71" si="57">J64+K64+G64</f>
        <v>32</v>
      </c>
      <c r="F64" s="94">
        <v>30</v>
      </c>
      <c r="G64" s="94">
        <v>32</v>
      </c>
      <c r="H64" s="94"/>
      <c r="I64" s="94"/>
      <c r="J64" s="94"/>
      <c r="K64" s="94"/>
      <c r="L64" s="94">
        <v>2</v>
      </c>
      <c r="M64" s="128">
        <v>0</v>
      </c>
      <c r="N64" s="129">
        <v>32</v>
      </c>
      <c r="O64" s="93"/>
      <c r="P64" s="93"/>
      <c r="Q64" s="93"/>
      <c r="R64" s="97">
        <v>32</v>
      </c>
      <c r="S64" s="93"/>
      <c r="T64" s="97"/>
      <c r="U64" s="93"/>
      <c r="V64" s="97"/>
      <c r="W64" s="128" t="s">
        <v>130</v>
      </c>
      <c r="X64" s="114"/>
    </row>
    <row r="65" spans="1:26" ht="15.75" thickBot="1" x14ac:dyDescent="0.3">
      <c r="A65" s="140"/>
      <c r="C65" s="21" t="s">
        <v>45</v>
      </c>
      <c r="D65" s="21" t="s">
        <v>197</v>
      </c>
      <c r="E65" s="127">
        <f t="shared" si="57"/>
        <v>52</v>
      </c>
      <c r="F65" s="94">
        <v>38</v>
      </c>
      <c r="G65" s="94">
        <v>52</v>
      </c>
      <c r="H65" s="94"/>
      <c r="I65" s="94"/>
      <c r="J65" s="94"/>
      <c r="K65" s="94"/>
      <c r="L65" s="94">
        <v>4</v>
      </c>
      <c r="M65" s="128">
        <v>0</v>
      </c>
      <c r="N65" s="129">
        <v>52</v>
      </c>
      <c r="O65" s="93"/>
      <c r="P65" s="93"/>
      <c r="Q65" s="93"/>
      <c r="R65" s="97"/>
      <c r="S65" s="93"/>
      <c r="T65" s="97"/>
      <c r="U65" s="93"/>
      <c r="V65" s="97">
        <v>52</v>
      </c>
      <c r="W65" s="128" t="s">
        <v>130</v>
      </c>
      <c r="X65" s="114"/>
    </row>
    <row r="66" spans="1:26" ht="26.25" thickBot="1" x14ac:dyDescent="0.3">
      <c r="A66" s="140"/>
      <c r="C66" s="21" t="s">
        <v>46</v>
      </c>
      <c r="D66" s="21" t="s">
        <v>143</v>
      </c>
      <c r="E66" s="127">
        <f t="shared" si="57"/>
        <v>85</v>
      </c>
      <c r="F66" s="94">
        <v>60</v>
      </c>
      <c r="G66" s="94">
        <v>85</v>
      </c>
      <c r="H66" s="94"/>
      <c r="I66" s="94"/>
      <c r="J66" s="94"/>
      <c r="K66" s="94"/>
      <c r="L66" s="94">
        <v>4</v>
      </c>
      <c r="M66" s="128">
        <v>0</v>
      </c>
      <c r="N66" s="129">
        <v>85</v>
      </c>
      <c r="O66" s="93"/>
      <c r="P66" s="93"/>
      <c r="Q66" s="93"/>
      <c r="R66" s="97"/>
      <c r="S66" s="93"/>
      <c r="T66" s="97"/>
      <c r="U66" s="93">
        <v>31</v>
      </c>
      <c r="V66" s="97">
        <v>54</v>
      </c>
      <c r="W66" s="128" t="s">
        <v>189</v>
      </c>
      <c r="X66" s="115"/>
    </row>
    <row r="67" spans="1:26" ht="26.25" thickBot="1" x14ac:dyDescent="0.3">
      <c r="A67" s="140"/>
      <c r="C67" s="21" t="s">
        <v>47</v>
      </c>
      <c r="D67" s="21" t="s">
        <v>147</v>
      </c>
      <c r="E67" s="127">
        <f t="shared" si="57"/>
        <v>48</v>
      </c>
      <c r="F67" s="94">
        <v>40</v>
      </c>
      <c r="G67" s="94">
        <v>48</v>
      </c>
      <c r="H67" s="94"/>
      <c r="I67" s="94"/>
      <c r="J67" s="94"/>
      <c r="K67" s="94"/>
      <c r="L67" s="94">
        <v>4</v>
      </c>
      <c r="M67" s="134">
        <v>0</v>
      </c>
      <c r="N67" s="135">
        <v>48</v>
      </c>
      <c r="O67" s="93"/>
      <c r="P67" s="93"/>
      <c r="Q67" s="93"/>
      <c r="R67" s="97"/>
      <c r="S67" s="93"/>
      <c r="T67" s="97"/>
      <c r="U67" s="93"/>
      <c r="V67" s="97">
        <v>48</v>
      </c>
      <c r="W67" s="128" t="s">
        <v>186</v>
      </c>
      <c r="X67" s="114"/>
    </row>
    <row r="68" spans="1:26" ht="26.25" thickBot="1" x14ac:dyDescent="0.3">
      <c r="A68" s="140"/>
      <c r="C68" s="21" t="s">
        <v>48</v>
      </c>
      <c r="D68" s="21" t="s">
        <v>148</v>
      </c>
      <c r="E68" s="127">
        <f t="shared" si="57"/>
        <v>44</v>
      </c>
      <c r="F68" s="94">
        <v>36</v>
      </c>
      <c r="G68" s="94">
        <v>44</v>
      </c>
      <c r="H68" s="94"/>
      <c r="I68" s="94"/>
      <c r="J68" s="94"/>
      <c r="K68" s="94"/>
      <c r="L68" s="94">
        <v>4</v>
      </c>
      <c r="M68" s="134">
        <v>0</v>
      </c>
      <c r="N68" s="135">
        <v>44</v>
      </c>
      <c r="O68" s="93"/>
      <c r="P68" s="93"/>
      <c r="Q68" s="93"/>
      <c r="R68" s="97"/>
      <c r="S68" s="93"/>
      <c r="T68" s="97"/>
      <c r="U68" s="93"/>
      <c r="V68" s="93">
        <v>44</v>
      </c>
      <c r="W68" s="128" t="s">
        <v>189</v>
      </c>
      <c r="X68" s="114"/>
    </row>
    <row r="69" spans="1:26" ht="15.75" thickBot="1" x14ac:dyDescent="0.3">
      <c r="A69" s="140"/>
      <c r="C69" s="21" t="s">
        <v>49</v>
      </c>
      <c r="D69" s="21" t="s">
        <v>164</v>
      </c>
      <c r="E69" s="127">
        <f t="shared" si="57"/>
        <v>72</v>
      </c>
      <c r="F69" s="94">
        <v>48</v>
      </c>
      <c r="G69" s="94">
        <v>72</v>
      </c>
      <c r="H69" s="94"/>
      <c r="I69" s="94"/>
      <c r="J69" s="94"/>
      <c r="K69" s="94"/>
      <c r="L69" s="94">
        <v>4</v>
      </c>
      <c r="M69" s="134"/>
      <c r="N69" s="135">
        <v>72</v>
      </c>
      <c r="O69" s="93"/>
      <c r="P69" s="93"/>
      <c r="Q69" s="93"/>
      <c r="R69" s="97"/>
      <c r="S69" s="93"/>
      <c r="T69" s="97"/>
      <c r="U69" s="93"/>
      <c r="V69" s="141">
        <v>72</v>
      </c>
      <c r="W69" s="128" t="s">
        <v>188</v>
      </c>
      <c r="X69" s="114"/>
    </row>
    <row r="70" spans="1:26" ht="26.25" thickBot="1" x14ac:dyDescent="0.3">
      <c r="A70" s="140"/>
      <c r="C70" s="21" t="s">
        <v>50</v>
      </c>
      <c r="D70" s="142" t="s">
        <v>168</v>
      </c>
      <c r="E70" s="127">
        <f t="shared" si="57"/>
        <v>36</v>
      </c>
      <c r="F70" s="94">
        <v>30</v>
      </c>
      <c r="G70" s="94">
        <v>36</v>
      </c>
      <c r="H70" s="94"/>
      <c r="I70" s="94"/>
      <c r="J70" s="94"/>
      <c r="K70" s="94"/>
      <c r="L70" s="94">
        <v>4</v>
      </c>
      <c r="M70" s="134"/>
      <c r="N70" s="135">
        <v>36</v>
      </c>
      <c r="O70" s="93"/>
      <c r="P70" s="93"/>
      <c r="Q70" s="93"/>
      <c r="R70" s="97"/>
      <c r="S70" s="93"/>
      <c r="T70" s="97"/>
      <c r="U70" s="93"/>
      <c r="V70" s="141">
        <v>36</v>
      </c>
      <c r="W70" s="128" t="s">
        <v>178</v>
      </c>
      <c r="X70" s="114"/>
    </row>
    <row r="71" spans="1:26" ht="39" thickBot="1" x14ac:dyDescent="0.3">
      <c r="A71" s="140"/>
      <c r="C71" s="21" t="s">
        <v>171</v>
      </c>
      <c r="D71" s="142" t="s">
        <v>172</v>
      </c>
      <c r="E71" s="127">
        <f t="shared" si="57"/>
        <v>152</v>
      </c>
      <c r="F71" s="94">
        <v>104</v>
      </c>
      <c r="G71" s="94">
        <v>144</v>
      </c>
      <c r="H71" s="94"/>
      <c r="I71" s="94"/>
      <c r="J71" s="94"/>
      <c r="K71" s="94">
        <v>8</v>
      </c>
      <c r="L71" s="94">
        <v>2.2999999999999998</v>
      </c>
      <c r="M71" s="134"/>
      <c r="N71" s="135">
        <v>156</v>
      </c>
      <c r="O71" s="93"/>
      <c r="P71" s="93"/>
      <c r="Q71" s="93"/>
      <c r="R71" s="97">
        <v>30</v>
      </c>
      <c r="S71" s="93">
        <v>50</v>
      </c>
      <c r="T71" s="97">
        <v>76</v>
      </c>
      <c r="U71" s="93"/>
      <c r="V71" s="141"/>
      <c r="W71" s="138" t="s">
        <v>150</v>
      </c>
      <c r="X71" s="116"/>
    </row>
    <row r="72" spans="1:26" ht="89.25" customHeight="1" thickBot="1" x14ac:dyDescent="0.3">
      <c r="A72" s="140"/>
      <c r="C72" s="158" t="s">
        <v>144</v>
      </c>
      <c r="D72" s="158" t="s">
        <v>166</v>
      </c>
      <c r="E72" s="159">
        <f t="shared" ref="E72:K72" si="58">SUM(E73:E74)</f>
        <v>159</v>
      </c>
      <c r="F72" s="130">
        <f t="shared" si="58"/>
        <v>116</v>
      </c>
      <c r="G72" s="130">
        <f t="shared" si="58"/>
        <v>111</v>
      </c>
      <c r="H72" s="130">
        <f t="shared" si="58"/>
        <v>36</v>
      </c>
      <c r="I72" s="130">
        <f t="shared" si="58"/>
        <v>0</v>
      </c>
      <c r="J72" s="130">
        <f t="shared" si="58"/>
        <v>0</v>
      </c>
      <c r="K72" s="130">
        <f t="shared" si="58"/>
        <v>12</v>
      </c>
      <c r="L72" s="130"/>
      <c r="M72" s="130">
        <f t="shared" ref="M72:V72" si="59">SUM(M73:M74)</f>
        <v>0</v>
      </c>
      <c r="N72" s="130">
        <f t="shared" si="59"/>
        <v>159</v>
      </c>
      <c r="O72" s="130">
        <f t="shared" si="59"/>
        <v>0</v>
      </c>
      <c r="P72" s="130">
        <f t="shared" si="59"/>
        <v>0</v>
      </c>
      <c r="Q72" s="130">
        <f t="shared" si="59"/>
        <v>0</v>
      </c>
      <c r="R72" s="130">
        <f t="shared" si="59"/>
        <v>0</v>
      </c>
      <c r="S72" s="130">
        <f t="shared" si="59"/>
        <v>0</v>
      </c>
      <c r="T72" s="130">
        <f t="shared" si="59"/>
        <v>91</v>
      </c>
      <c r="U72" s="130">
        <f t="shared" si="59"/>
        <v>68</v>
      </c>
      <c r="V72" s="133">
        <f t="shared" si="59"/>
        <v>0</v>
      </c>
      <c r="W72" s="78" t="s">
        <v>195</v>
      </c>
      <c r="X72" s="120"/>
    </row>
    <row r="73" spans="1:26" ht="106.5" customHeight="1" thickBot="1" x14ac:dyDescent="0.3">
      <c r="A73" s="140"/>
      <c r="C73" s="157" t="s">
        <v>145</v>
      </c>
      <c r="D73" s="157" t="s">
        <v>167</v>
      </c>
      <c r="E73" s="160">
        <f t="shared" ref="E73:E74" si="60">J73+K73+G73+H73+I73</f>
        <v>123</v>
      </c>
      <c r="F73" s="124">
        <v>80</v>
      </c>
      <c r="G73" s="124">
        <v>111</v>
      </c>
      <c r="H73" s="124"/>
      <c r="I73" s="124"/>
      <c r="J73" s="124"/>
      <c r="K73" s="124">
        <v>12</v>
      </c>
      <c r="L73" s="143">
        <v>3.4</v>
      </c>
      <c r="M73" s="136">
        <v>0</v>
      </c>
      <c r="N73" s="137">
        <v>123</v>
      </c>
      <c r="O73" s="131"/>
      <c r="P73" s="131"/>
      <c r="Q73" s="131"/>
      <c r="R73" s="132"/>
      <c r="S73" s="131"/>
      <c r="T73" s="132">
        <v>73</v>
      </c>
      <c r="U73" s="131">
        <v>50</v>
      </c>
      <c r="V73" s="132"/>
      <c r="W73" s="138" t="s">
        <v>196</v>
      </c>
      <c r="X73" s="120"/>
    </row>
    <row r="74" spans="1:26" ht="15.75" thickBot="1" x14ac:dyDescent="0.3">
      <c r="C74" s="21" t="s">
        <v>146</v>
      </c>
      <c r="D74" s="21" t="s">
        <v>18</v>
      </c>
      <c r="E74" s="127">
        <f t="shared" si="60"/>
        <v>36</v>
      </c>
      <c r="F74" s="124">
        <v>36</v>
      </c>
      <c r="G74" s="124"/>
      <c r="H74" s="124">
        <v>36</v>
      </c>
      <c r="I74" s="124"/>
      <c r="J74" s="124"/>
      <c r="K74" s="124"/>
      <c r="L74" s="124">
        <v>3</v>
      </c>
      <c r="M74" s="136">
        <v>0</v>
      </c>
      <c r="N74" s="137">
        <v>36</v>
      </c>
      <c r="O74" s="131"/>
      <c r="P74" s="131"/>
      <c r="Q74" s="131"/>
      <c r="R74" s="132"/>
      <c r="S74" s="131"/>
      <c r="T74" s="132">
        <v>18</v>
      </c>
      <c r="U74" s="131">
        <v>18</v>
      </c>
      <c r="V74" s="131"/>
      <c r="W74" s="138" t="s">
        <v>196</v>
      </c>
      <c r="X74" s="120"/>
    </row>
    <row r="75" spans="1:26" ht="16.5" customHeight="1" thickBot="1" x14ac:dyDescent="0.3">
      <c r="C75" s="252" t="s">
        <v>6</v>
      </c>
      <c r="D75" s="253"/>
      <c r="E75" s="23">
        <v>252</v>
      </c>
      <c r="F75" s="94"/>
      <c r="G75" s="94"/>
      <c r="H75" s="94"/>
      <c r="I75" s="94"/>
      <c r="J75" s="94"/>
      <c r="K75" s="94"/>
      <c r="L75" s="94"/>
      <c r="M75" s="93"/>
      <c r="N75" s="96"/>
      <c r="O75" s="93"/>
      <c r="P75" s="93"/>
      <c r="Q75" s="93"/>
      <c r="R75" s="97"/>
      <c r="S75" s="93"/>
      <c r="T75" s="97"/>
      <c r="U75" s="93"/>
      <c r="V75" s="97"/>
      <c r="W75" s="93"/>
      <c r="X75" s="120"/>
    </row>
    <row r="76" spans="1:26" ht="39" customHeight="1" thickBot="1" x14ac:dyDescent="0.3">
      <c r="C76" s="22" t="s">
        <v>64</v>
      </c>
      <c r="D76" s="22" t="s">
        <v>132</v>
      </c>
      <c r="E76" s="26">
        <v>144</v>
      </c>
      <c r="F76" s="99">
        <v>144</v>
      </c>
      <c r="G76" s="99"/>
      <c r="H76" s="99">
        <v>144</v>
      </c>
      <c r="I76" s="99"/>
      <c r="J76" s="99"/>
      <c r="K76" s="99"/>
      <c r="L76" s="99">
        <v>4</v>
      </c>
      <c r="M76" s="100">
        <v>108</v>
      </c>
      <c r="N76" s="101">
        <v>36</v>
      </c>
      <c r="O76" s="95"/>
      <c r="P76" s="95"/>
      <c r="Q76" s="95"/>
      <c r="R76" s="98"/>
      <c r="S76" s="95"/>
      <c r="T76" s="98"/>
      <c r="U76" s="95"/>
      <c r="V76" s="102">
        <v>144</v>
      </c>
      <c r="W76" s="93"/>
      <c r="X76" s="148"/>
      <c r="Z76" s="122"/>
    </row>
    <row r="77" spans="1:26" ht="26.25" thickBot="1" x14ac:dyDescent="0.3">
      <c r="C77" s="24" t="s">
        <v>20</v>
      </c>
      <c r="D77" s="24" t="s">
        <v>21</v>
      </c>
      <c r="E77" s="139">
        <v>216</v>
      </c>
      <c r="F77" s="3"/>
      <c r="G77" s="3"/>
      <c r="H77" s="3"/>
      <c r="I77" s="3"/>
      <c r="J77" s="3"/>
      <c r="K77" s="3"/>
      <c r="L77" s="8"/>
      <c r="M77" s="6"/>
      <c r="N77" s="48"/>
      <c r="O77" s="6"/>
      <c r="P77" s="6"/>
      <c r="Q77" s="6"/>
      <c r="R77" s="64"/>
      <c r="S77" s="6"/>
      <c r="T77" s="64"/>
      <c r="U77" s="6"/>
      <c r="V77" s="64"/>
      <c r="W77" s="146"/>
      <c r="X77" s="155"/>
    </row>
    <row r="78" spans="1:26" ht="15.75" thickBot="1" x14ac:dyDescent="0.3">
      <c r="C78" s="251" t="s">
        <v>22</v>
      </c>
      <c r="D78" s="251"/>
      <c r="E78" s="122">
        <f>SUM(E6+E25+E32+E41+E62+E76+E77)</f>
        <v>5754</v>
      </c>
      <c r="F78" s="122">
        <f t="shared" ref="F78:V78" si="61">F62+F41+F32+F25+F77+F76+F6</f>
        <v>3934</v>
      </c>
      <c r="G78" s="122">
        <f t="shared" si="61"/>
        <v>4242</v>
      </c>
      <c r="H78" s="122">
        <f t="shared" si="61"/>
        <v>1008</v>
      </c>
      <c r="I78" s="122">
        <f t="shared" si="61"/>
        <v>30</v>
      </c>
      <c r="J78" s="122">
        <f t="shared" si="61"/>
        <v>38</v>
      </c>
      <c r="K78" s="122">
        <f t="shared" si="61"/>
        <v>250</v>
      </c>
      <c r="L78" s="122"/>
      <c r="M78" s="122">
        <f xml:space="preserve"> M25+M32+M42+M47+M52+M57+M76</f>
        <v>2772</v>
      </c>
      <c r="N78" s="122">
        <f t="shared" si="61"/>
        <v>1296</v>
      </c>
      <c r="O78" s="122">
        <f t="shared" si="61"/>
        <v>612</v>
      </c>
      <c r="P78" s="122">
        <f t="shared" si="61"/>
        <v>792</v>
      </c>
      <c r="Q78" s="122">
        <f>SUM(Q25+Q32+Q41)</f>
        <v>576</v>
      </c>
      <c r="R78" s="122">
        <f t="shared" si="61"/>
        <v>828</v>
      </c>
      <c r="S78" s="122">
        <f t="shared" si="61"/>
        <v>576</v>
      </c>
      <c r="T78" s="122">
        <f t="shared" si="61"/>
        <v>864</v>
      </c>
      <c r="U78" s="122">
        <f t="shared" si="61"/>
        <v>576</v>
      </c>
      <c r="V78" s="122">
        <f t="shared" si="61"/>
        <v>648</v>
      </c>
      <c r="W78" s="147"/>
      <c r="X78" s="155"/>
    </row>
    <row r="79" spans="1:26" x14ac:dyDescent="0.25">
      <c r="G79" s="185"/>
      <c r="H79" s="186"/>
      <c r="I79" s="186"/>
      <c r="J79" s="186"/>
      <c r="K79" s="187"/>
      <c r="L79" s="232" t="s">
        <v>1</v>
      </c>
      <c r="M79" s="235" t="s">
        <v>222</v>
      </c>
      <c r="N79" s="236"/>
      <c r="O79" s="241">
        <v>612</v>
      </c>
      <c r="P79" s="226">
        <v>792</v>
      </c>
      <c r="Q79" s="226">
        <v>522</v>
      </c>
      <c r="R79" s="226">
        <v>648</v>
      </c>
      <c r="S79" s="229">
        <v>378</v>
      </c>
      <c r="T79" s="229">
        <v>522</v>
      </c>
      <c r="U79" s="226">
        <v>486</v>
      </c>
      <c r="V79" s="226">
        <v>504</v>
      </c>
      <c r="X79" s="149"/>
    </row>
    <row r="80" spans="1:26" x14ac:dyDescent="0.25">
      <c r="G80" s="188"/>
      <c r="H80" s="189"/>
      <c r="I80" s="189"/>
      <c r="J80" s="189"/>
      <c r="K80" s="190"/>
      <c r="L80" s="233"/>
      <c r="M80" s="237"/>
      <c r="N80" s="238"/>
      <c r="O80" s="242"/>
      <c r="P80" s="227"/>
      <c r="Q80" s="227"/>
      <c r="R80" s="227"/>
      <c r="S80" s="230"/>
      <c r="T80" s="230"/>
      <c r="U80" s="227"/>
      <c r="V80" s="227"/>
      <c r="X80" s="149"/>
    </row>
    <row r="81" spans="7:24" x14ac:dyDescent="0.25">
      <c r="G81" s="217" t="s">
        <v>223</v>
      </c>
      <c r="H81" s="218"/>
      <c r="I81" s="218"/>
      <c r="J81" s="218"/>
      <c r="K81" s="219"/>
      <c r="L81" s="233"/>
      <c r="M81" s="237"/>
      <c r="N81" s="238"/>
      <c r="O81" s="242"/>
      <c r="P81" s="227"/>
      <c r="Q81" s="227"/>
      <c r="R81" s="227"/>
      <c r="S81" s="230"/>
      <c r="T81" s="230"/>
      <c r="U81" s="227"/>
      <c r="V81" s="227"/>
      <c r="X81" s="150"/>
    </row>
    <row r="82" spans="7:24" x14ac:dyDescent="0.25">
      <c r="G82" s="191"/>
      <c r="H82" s="192"/>
      <c r="I82" s="192"/>
      <c r="J82" s="192"/>
      <c r="K82" s="193"/>
      <c r="L82" s="233"/>
      <c r="M82" s="237"/>
      <c r="N82" s="238"/>
      <c r="O82" s="242"/>
      <c r="P82" s="227"/>
      <c r="Q82" s="227"/>
      <c r="R82" s="227"/>
      <c r="S82" s="230"/>
      <c r="T82" s="230"/>
      <c r="U82" s="227"/>
      <c r="V82" s="227"/>
      <c r="X82" s="151"/>
    </row>
    <row r="83" spans="7:24" ht="15.75" thickBot="1" x14ac:dyDescent="0.3">
      <c r="G83" s="220" t="s">
        <v>224</v>
      </c>
      <c r="H83" s="221"/>
      <c r="I83" s="221"/>
      <c r="J83" s="221"/>
      <c r="K83" s="222"/>
      <c r="L83" s="233"/>
      <c r="M83" s="239"/>
      <c r="N83" s="240"/>
      <c r="O83" s="243"/>
      <c r="P83" s="228"/>
      <c r="Q83" s="228"/>
      <c r="R83" s="228"/>
      <c r="S83" s="231"/>
      <c r="T83" s="231"/>
      <c r="U83" s="228"/>
      <c r="V83" s="228"/>
      <c r="X83" s="149"/>
    </row>
    <row r="84" spans="7:24" ht="27" thickBot="1" x14ac:dyDescent="0.3">
      <c r="G84" s="223" t="s">
        <v>225</v>
      </c>
      <c r="H84" s="224"/>
      <c r="I84" s="224"/>
      <c r="J84" s="224"/>
      <c r="K84" s="225"/>
      <c r="L84" s="233"/>
      <c r="M84" s="194" t="s">
        <v>226</v>
      </c>
      <c r="N84" s="195"/>
      <c r="O84" s="196">
        <v>0</v>
      </c>
      <c r="P84" s="196">
        <v>0</v>
      </c>
      <c r="Q84" s="196">
        <v>18</v>
      </c>
      <c r="R84" s="196">
        <v>72</v>
      </c>
      <c r="S84" s="196">
        <v>54</v>
      </c>
      <c r="T84" s="196">
        <v>72</v>
      </c>
      <c r="U84" s="196">
        <v>36</v>
      </c>
      <c r="V84" s="196">
        <v>0</v>
      </c>
      <c r="X84" s="149"/>
    </row>
    <row r="85" spans="7:24" ht="27" thickBot="1" x14ac:dyDescent="0.3">
      <c r="G85" s="188"/>
      <c r="H85" s="189"/>
      <c r="I85" s="189"/>
      <c r="J85" s="189"/>
      <c r="K85" s="190"/>
      <c r="L85" s="233"/>
      <c r="M85" s="197" t="s">
        <v>227</v>
      </c>
      <c r="N85" s="198"/>
      <c r="O85" s="196">
        <v>0</v>
      </c>
      <c r="P85" s="196">
        <v>0</v>
      </c>
      <c r="Q85" s="196">
        <v>36</v>
      </c>
      <c r="R85" s="196">
        <v>108</v>
      </c>
      <c r="S85" s="196">
        <v>144</v>
      </c>
      <c r="T85" s="196">
        <v>270</v>
      </c>
      <c r="U85" s="196">
        <v>54</v>
      </c>
      <c r="V85" s="196">
        <v>0</v>
      </c>
      <c r="X85" s="149"/>
    </row>
    <row r="86" spans="7:24" ht="27" thickBot="1" x14ac:dyDescent="0.3">
      <c r="G86" s="199"/>
      <c r="H86" s="200"/>
      <c r="I86" s="200"/>
      <c r="J86" s="200"/>
      <c r="K86" s="201"/>
      <c r="L86" s="233"/>
      <c r="M86" s="197" t="s">
        <v>228</v>
      </c>
      <c r="N86" s="198"/>
      <c r="O86" s="196">
        <v>0</v>
      </c>
      <c r="P86" s="196">
        <v>0</v>
      </c>
      <c r="Q86" s="196">
        <v>0</v>
      </c>
      <c r="R86" s="196">
        <v>0</v>
      </c>
      <c r="S86" s="196">
        <v>0</v>
      </c>
      <c r="T86" s="196">
        <v>0</v>
      </c>
      <c r="U86" s="196">
        <v>0</v>
      </c>
      <c r="V86" s="196">
        <v>144</v>
      </c>
      <c r="X86" s="152"/>
    </row>
    <row r="87" spans="7:24" ht="15.75" thickBot="1" x14ac:dyDescent="0.3">
      <c r="G87" s="199"/>
      <c r="H87" s="200"/>
      <c r="I87" s="200"/>
      <c r="J87" s="200"/>
      <c r="K87" s="201"/>
      <c r="L87" s="233"/>
      <c r="M87" s="197" t="s">
        <v>229</v>
      </c>
      <c r="N87" s="198"/>
      <c r="O87" s="202">
        <v>0</v>
      </c>
      <c r="P87" s="202">
        <v>5</v>
      </c>
      <c r="Q87" s="202">
        <v>1</v>
      </c>
      <c r="R87" s="202">
        <v>4</v>
      </c>
      <c r="S87" s="202">
        <v>3</v>
      </c>
      <c r="T87" s="202">
        <v>2</v>
      </c>
      <c r="U87" s="202">
        <v>4</v>
      </c>
      <c r="V87" s="202">
        <v>0</v>
      </c>
      <c r="X87" s="152"/>
    </row>
    <row r="88" spans="7:24" ht="15.75" thickBot="1" x14ac:dyDescent="0.3">
      <c r="G88" s="199"/>
      <c r="H88" s="200"/>
      <c r="I88" s="200"/>
      <c r="J88" s="200"/>
      <c r="K88" s="201"/>
      <c r="L88" s="233"/>
      <c r="M88" s="197" t="s">
        <v>230</v>
      </c>
      <c r="N88" s="198"/>
      <c r="O88" s="202">
        <v>0</v>
      </c>
      <c r="P88" s="202">
        <v>6</v>
      </c>
      <c r="Q88" s="202">
        <v>1</v>
      </c>
      <c r="R88" s="202">
        <v>1</v>
      </c>
      <c r="S88" s="202">
        <v>0</v>
      </c>
      <c r="T88" s="202">
        <v>0</v>
      </c>
      <c r="U88" s="202">
        <v>2</v>
      </c>
      <c r="V88" s="202">
        <v>3</v>
      </c>
      <c r="X88" s="152"/>
    </row>
    <row r="89" spans="7:24" ht="15.75" thickBot="1" x14ac:dyDescent="0.3">
      <c r="G89" s="203"/>
      <c r="H89" s="204"/>
      <c r="I89" s="204"/>
      <c r="J89" s="204"/>
      <c r="K89" s="205"/>
      <c r="L89" s="234"/>
      <c r="M89" s="197" t="s">
        <v>231</v>
      </c>
      <c r="N89" s="198"/>
      <c r="O89" s="202">
        <v>0</v>
      </c>
      <c r="P89" s="202">
        <v>3</v>
      </c>
      <c r="Q89" s="202">
        <v>2</v>
      </c>
      <c r="R89" s="202">
        <v>2</v>
      </c>
      <c r="S89" s="202">
        <v>0</v>
      </c>
      <c r="T89" s="202">
        <v>0</v>
      </c>
      <c r="U89" s="202">
        <v>0</v>
      </c>
      <c r="V89" s="202">
        <v>4</v>
      </c>
      <c r="X89" s="152"/>
    </row>
    <row r="90" spans="7:24" x14ac:dyDescent="0.25">
      <c r="X90" s="152"/>
    </row>
    <row r="91" spans="7:24" x14ac:dyDescent="0.25">
      <c r="X91" s="153"/>
    </row>
    <row r="92" spans="7:24" x14ac:dyDescent="0.25">
      <c r="X92" s="154"/>
    </row>
    <row r="93" spans="7:24" x14ac:dyDescent="0.25">
      <c r="X93" s="154"/>
    </row>
    <row r="94" spans="7:24" x14ac:dyDescent="0.25">
      <c r="X94" s="49"/>
    </row>
    <row r="95" spans="7:24" x14ac:dyDescent="0.25">
      <c r="X95" s="49"/>
    </row>
    <row r="96" spans="7:24" x14ac:dyDescent="0.25">
      <c r="X96" s="49"/>
    </row>
  </sheetData>
  <mergeCells count="26">
    <mergeCell ref="F3:F4"/>
    <mergeCell ref="G3:K3"/>
    <mergeCell ref="L3:L4"/>
    <mergeCell ref="C78:D78"/>
    <mergeCell ref="C75:D75"/>
    <mergeCell ref="C3:C4"/>
    <mergeCell ref="D3:D4"/>
    <mergeCell ref="E3:E4"/>
    <mergeCell ref="O3:P3"/>
    <mergeCell ref="Q3:R3"/>
    <mergeCell ref="S3:T3"/>
    <mergeCell ref="U3:V3"/>
    <mergeCell ref="M3:N3"/>
    <mergeCell ref="T79:T83"/>
    <mergeCell ref="U79:U83"/>
    <mergeCell ref="V79:V83"/>
    <mergeCell ref="L79:L89"/>
    <mergeCell ref="M79:N83"/>
    <mergeCell ref="O79:O83"/>
    <mergeCell ref="P79:P83"/>
    <mergeCell ref="Q79:Q83"/>
    <mergeCell ref="G81:K81"/>
    <mergeCell ref="G83:K83"/>
    <mergeCell ref="G84:K84"/>
    <mergeCell ref="R79:R83"/>
    <mergeCell ref="S79:S83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</vt:lpstr>
      <vt:lpstr>44.02.03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Oksana Nikolaevna</cp:lastModifiedBy>
  <cp:lastPrinted>2025-10-01T08:27:15Z</cp:lastPrinted>
  <dcterms:created xsi:type="dcterms:W3CDTF">2024-02-13T06:19:37Z</dcterms:created>
  <dcterms:modified xsi:type="dcterms:W3CDTF">2026-01-21T07:25:34Z</dcterms:modified>
</cp:coreProperties>
</file>